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665" firstSheet="26"/>
  </bookViews>
  <sheets>
    <sheet name="01.08.2020  revised" sheetId="310" r:id="rId1"/>
    <sheet name="02.08.2020  revised" sheetId="312" r:id="rId2"/>
    <sheet name="03.08.2020 revised" sheetId="314" r:id="rId3"/>
    <sheet name="04.08.2020 revised" sheetId="316" r:id="rId4"/>
    <sheet name="05.08.2020 revised" sheetId="318" r:id="rId5"/>
    <sheet name="06.08.2020 revised" sheetId="320" r:id="rId6"/>
    <sheet name="07.08.2020 revised" sheetId="322" r:id="rId7"/>
    <sheet name="08.08.2020 revised" sheetId="324" r:id="rId8"/>
    <sheet name="09.08.2020  " sheetId="321" r:id="rId9"/>
    <sheet name="10.08.2020 revised" sheetId="329" r:id="rId10"/>
    <sheet name="11.08.2020 final revision " sheetId="332" r:id="rId11"/>
    <sheet name="12.08.2020  final revision " sheetId="335" r:id="rId12"/>
    <sheet name="13.08.2020 final revision" sheetId="338" r:id="rId13"/>
    <sheet name="14.08.2020 revised" sheetId="340" r:id="rId14"/>
    <sheet name="15.08.2020 final revision " sheetId="343" r:id="rId15"/>
    <sheet name="16.08.2020 revised" sheetId="345" r:id="rId16"/>
    <sheet name="17.08.2020 revised" sheetId="347" r:id="rId17"/>
    <sheet name="18.08.2020 revised" sheetId="349" r:id="rId18"/>
    <sheet name="19.08.2020 revised" sheetId="351" r:id="rId19"/>
    <sheet name="20.08.2020 final revision" sheetId="355" r:id="rId20"/>
    <sheet name="21.08.2020 final revision " sheetId="357" r:id="rId21"/>
    <sheet name="22.08.2020 revised" sheetId="359" r:id="rId22"/>
    <sheet name="23.08.2020 revised" sheetId="361" r:id="rId23"/>
    <sheet name="24.08.2020 revised" sheetId="363" r:id="rId24"/>
    <sheet name="25.08.2020 revised" sheetId="365" r:id="rId25"/>
    <sheet name="26.08.2020 revised" sheetId="367" r:id="rId26"/>
    <sheet name="27.08.2020 revised" sheetId="369" r:id="rId27"/>
    <sheet name="28.08.2020 revised" sheetId="371" r:id="rId28"/>
    <sheet name="29.08.2020 revised" sheetId="373" r:id="rId29"/>
    <sheet name="30.08.2020 final revision" sheetId="377" r:id="rId30"/>
    <sheet name="31.08.2020 final revision" sheetId="378" r:id="rId3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9" i="310" l="1"/>
  <c r="M39" i="310"/>
  <c r="N37" i="312"/>
  <c r="M37" i="312"/>
  <c r="N36" i="312"/>
  <c r="M36" i="312"/>
  <c r="N35" i="312"/>
  <c r="M35" i="312"/>
  <c r="N34" i="312"/>
  <c r="M34" i="312"/>
  <c r="N33" i="312"/>
  <c r="M33" i="312"/>
  <c r="N32" i="312"/>
  <c r="M32" i="312"/>
  <c r="N31" i="312"/>
  <c r="M31" i="312"/>
  <c r="N30" i="312"/>
  <c r="M30" i="312"/>
  <c r="N29" i="312"/>
  <c r="M29" i="312"/>
  <c r="N28" i="312"/>
  <c r="M28" i="312"/>
  <c r="N27" i="312"/>
  <c r="M27" i="312"/>
  <c r="N26" i="312"/>
  <c r="M26" i="312"/>
  <c r="N25" i="312"/>
  <c r="M25" i="312"/>
  <c r="N24" i="312"/>
  <c r="M24" i="312"/>
  <c r="N23" i="312"/>
  <c r="M23" i="312"/>
  <c r="N22" i="312"/>
  <c r="M22" i="312"/>
  <c r="N21" i="312"/>
  <c r="M21" i="312"/>
  <c r="N20" i="312"/>
  <c r="M20" i="312"/>
  <c r="N19" i="312"/>
  <c r="M19" i="312"/>
  <c r="N18" i="312"/>
  <c r="M18" i="312"/>
  <c r="N17" i="312"/>
  <c r="M17" i="312"/>
  <c r="N16" i="312"/>
  <c r="M16" i="312"/>
  <c r="N15" i="312"/>
  <c r="M15" i="312"/>
  <c r="N14" i="312"/>
  <c r="N38" i="312" s="1"/>
  <c r="M14" i="312"/>
  <c r="M38" i="312" s="1"/>
  <c r="N37" i="314"/>
  <c r="M37" i="314"/>
  <c r="N36" i="314"/>
  <c r="M36" i="314"/>
  <c r="N35" i="314"/>
  <c r="M35" i="314"/>
  <c r="N34" i="314"/>
  <c r="M34" i="314"/>
  <c r="N33" i="314"/>
  <c r="M33" i="314"/>
  <c r="N32" i="314"/>
  <c r="M32" i="314"/>
  <c r="N31" i="314"/>
  <c r="M31" i="314"/>
  <c r="N30" i="314"/>
  <c r="M30" i="314"/>
  <c r="N29" i="314"/>
  <c r="M29" i="314"/>
  <c r="N28" i="314"/>
  <c r="M28" i="314"/>
  <c r="N27" i="314"/>
  <c r="M27" i="314"/>
  <c r="N26" i="314"/>
  <c r="M26" i="314"/>
  <c r="N25" i="314"/>
  <c r="M25" i="314"/>
  <c r="N24" i="314"/>
  <c r="M24" i="314"/>
  <c r="N23" i="314"/>
  <c r="M23" i="314"/>
  <c r="N22" i="314"/>
  <c r="M22" i="314"/>
  <c r="N21" i="314"/>
  <c r="M21" i="314"/>
  <c r="N20" i="314"/>
  <c r="M20" i="314"/>
  <c r="N19" i="314"/>
  <c r="M19" i="314"/>
  <c r="N18" i="314"/>
  <c r="M18" i="314"/>
  <c r="N17" i="314"/>
  <c r="M17" i="314"/>
  <c r="N16" i="314"/>
  <c r="M16" i="314"/>
  <c r="N15" i="314"/>
  <c r="M15" i="314"/>
  <c r="N14" i="314"/>
  <c r="N38" i="314" s="1"/>
  <c r="M14" i="314"/>
  <c r="M38" i="314" s="1"/>
  <c r="N37" i="316"/>
  <c r="M37" i="316"/>
  <c r="N36" i="316"/>
  <c r="M36" i="316"/>
  <c r="N35" i="316"/>
  <c r="M35" i="316"/>
  <c r="N34" i="316"/>
  <c r="M34" i="316"/>
  <c r="N33" i="316"/>
  <c r="M33" i="316"/>
  <c r="N32" i="316"/>
  <c r="M32" i="316"/>
  <c r="N31" i="316"/>
  <c r="M31" i="316"/>
  <c r="N30" i="316"/>
  <c r="M30" i="316"/>
  <c r="N29" i="316"/>
  <c r="M29" i="316"/>
  <c r="N28" i="316"/>
  <c r="M28" i="316"/>
  <c r="N27" i="316"/>
  <c r="M27" i="316"/>
  <c r="N26" i="316"/>
  <c r="M26" i="316"/>
  <c r="N25" i="316"/>
  <c r="M25" i="316"/>
  <c r="N24" i="316"/>
  <c r="M24" i="316"/>
  <c r="N23" i="316"/>
  <c r="M23" i="316"/>
  <c r="N22" i="316"/>
  <c r="M22" i="316"/>
  <c r="N21" i="316"/>
  <c r="M21" i="316"/>
  <c r="N20" i="316"/>
  <c r="M20" i="316"/>
  <c r="N19" i="316"/>
  <c r="M19" i="316"/>
  <c r="N18" i="316"/>
  <c r="M18" i="316"/>
  <c r="N17" i="316"/>
  <c r="M17" i="316"/>
  <c r="N16" i="316"/>
  <c r="M16" i="316"/>
  <c r="N15" i="316"/>
  <c r="M15" i="316"/>
  <c r="N14" i="316"/>
  <c r="N38" i="316" s="1"/>
  <c r="M14" i="316"/>
  <c r="M38" i="316" s="1"/>
  <c r="N37" i="318"/>
  <c r="M37" i="318"/>
  <c r="N36" i="318"/>
  <c r="M36" i="318"/>
  <c r="N35" i="318"/>
  <c r="M35" i="318"/>
  <c r="N34" i="318"/>
  <c r="M34" i="318"/>
  <c r="N33" i="318"/>
  <c r="M33" i="318"/>
  <c r="N32" i="318"/>
  <c r="M32" i="318"/>
  <c r="N31" i="318"/>
  <c r="M31" i="318"/>
  <c r="N30" i="318"/>
  <c r="M30" i="318"/>
  <c r="N29" i="318"/>
  <c r="M29" i="318"/>
  <c r="N28" i="318"/>
  <c r="M28" i="318"/>
  <c r="N27" i="318"/>
  <c r="M27" i="318"/>
  <c r="N26" i="318"/>
  <c r="M26" i="318"/>
  <c r="N25" i="318"/>
  <c r="M25" i="318"/>
  <c r="N24" i="318"/>
  <c r="M24" i="318"/>
  <c r="N23" i="318"/>
  <c r="M23" i="318"/>
  <c r="N22" i="318"/>
  <c r="M22" i="318"/>
  <c r="N21" i="318"/>
  <c r="M21" i="318"/>
  <c r="N20" i="318"/>
  <c r="M20" i="318"/>
  <c r="N19" i="318"/>
  <c r="M19" i="318"/>
  <c r="N18" i="318"/>
  <c r="M18" i="318"/>
  <c r="N17" i="318"/>
  <c r="M17" i="318"/>
  <c r="N16" i="318"/>
  <c r="M16" i="318"/>
  <c r="N15" i="318"/>
  <c r="M15" i="318"/>
  <c r="N14" i="318"/>
  <c r="N38" i="318" s="1"/>
  <c r="M14" i="318"/>
  <c r="M38" i="318" s="1"/>
  <c r="N37" i="320"/>
  <c r="M37" i="320"/>
  <c r="N36" i="320"/>
  <c r="M36" i="320"/>
  <c r="N35" i="320"/>
  <c r="M35" i="320"/>
  <c r="N34" i="320"/>
  <c r="M34" i="320"/>
  <c r="N33" i="320"/>
  <c r="M33" i="320"/>
  <c r="N32" i="320"/>
  <c r="M32" i="320"/>
  <c r="N31" i="320"/>
  <c r="M31" i="320"/>
  <c r="N30" i="320"/>
  <c r="M30" i="320"/>
  <c r="N29" i="320"/>
  <c r="M29" i="320"/>
  <c r="N28" i="320"/>
  <c r="M28" i="320"/>
  <c r="N27" i="320"/>
  <c r="M27" i="320"/>
  <c r="N26" i="320"/>
  <c r="M26" i="320"/>
  <c r="N25" i="320"/>
  <c r="M25" i="320"/>
  <c r="N24" i="320"/>
  <c r="M24" i="320"/>
  <c r="N23" i="320"/>
  <c r="M23" i="320"/>
  <c r="N22" i="320"/>
  <c r="M22" i="320"/>
  <c r="N21" i="320"/>
  <c r="M21" i="320"/>
  <c r="N20" i="320"/>
  <c r="M20" i="320"/>
  <c r="N19" i="320"/>
  <c r="M19" i="320"/>
  <c r="N18" i="320"/>
  <c r="M18" i="320"/>
  <c r="N17" i="320"/>
  <c r="M17" i="320"/>
  <c r="N16" i="320"/>
  <c r="M16" i="320"/>
  <c r="N15" i="320"/>
  <c r="M15" i="320"/>
  <c r="N14" i="320"/>
  <c r="N38" i="320" s="1"/>
  <c r="M14" i="320"/>
  <c r="M38" i="320" s="1"/>
  <c r="N37" i="322"/>
  <c r="M37" i="322"/>
  <c r="N36" i="322"/>
  <c r="M36" i="322"/>
  <c r="N35" i="322"/>
  <c r="M35" i="322"/>
  <c r="N34" i="322"/>
  <c r="M34" i="322"/>
  <c r="N33" i="322"/>
  <c r="M33" i="322"/>
  <c r="N32" i="322"/>
  <c r="M32" i="322"/>
  <c r="N31" i="322"/>
  <c r="M31" i="322"/>
  <c r="N30" i="322"/>
  <c r="M30" i="322"/>
  <c r="N29" i="322"/>
  <c r="M29" i="322"/>
  <c r="N28" i="322"/>
  <c r="M28" i="322"/>
  <c r="N27" i="322"/>
  <c r="M27" i="322"/>
  <c r="N26" i="322"/>
  <c r="M26" i="322"/>
  <c r="N25" i="322"/>
  <c r="M25" i="322"/>
  <c r="N24" i="322"/>
  <c r="M24" i="322"/>
  <c r="N23" i="322"/>
  <c r="M23" i="322"/>
  <c r="N22" i="322"/>
  <c r="M22" i="322"/>
  <c r="N21" i="322"/>
  <c r="M21" i="322"/>
  <c r="N20" i="322"/>
  <c r="M20" i="322"/>
  <c r="N19" i="322"/>
  <c r="M19" i="322"/>
  <c r="N18" i="322"/>
  <c r="M18" i="322"/>
  <c r="N17" i="322"/>
  <c r="M17" i="322"/>
  <c r="N16" i="322"/>
  <c r="M16" i="322"/>
  <c r="N15" i="322"/>
  <c r="M15" i="322"/>
  <c r="N14" i="322"/>
  <c r="N38" i="322" s="1"/>
  <c r="M14" i="322"/>
  <c r="M38" i="322" s="1"/>
  <c r="N37" i="324"/>
  <c r="M37" i="324"/>
  <c r="N36" i="324"/>
  <c r="M36" i="324"/>
  <c r="N35" i="324"/>
  <c r="M35" i="324"/>
  <c r="N34" i="324"/>
  <c r="M34" i="324"/>
  <c r="N33" i="324"/>
  <c r="M33" i="324"/>
  <c r="N32" i="324"/>
  <c r="M32" i="324"/>
  <c r="N31" i="324"/>
  <c r="M31" i="324"/>
  <c r="N30" i="324"/>
  <c r="M30" i="324"/>
  <c r="N29" i="324"/>
  <c r="M29" i="324"/>
  <c r="N28" i="324"/>
  <c r="M28" i="324"/>
  <c r="N27" i="324"/>
  <c r="M27" i="324"/>
  <c r="N26" i="324"/>
  <c r="M26" i="324"/>
  <c r="N25" i="324"/>
  <c r="M25" i="324"/>
  <c r="N24" i="324"/>
  <c r="M24" i="324"/>
  <c r="N23" i="324"/>
  <c r="M23" i="324"/>
  <c r="N22" i="324"/>
  <c r="M22" i="324"/>
  <c r="N21" i="324"/>
  <c r="M21" i="324"/>
  <c r="N20" i="324"/>
  <c r="M20" i="324"/>
  <c r="N19" i="324"/>
  <c r="M19" i="324"/>
  <c r="N18" i="324"/>
  <c r="M18" i="324"/>
  <c r="N17" i="324"/>
  <c r="M17" i="324"/>
  <c r="N16" i="324"/>
  <c r="M16" i="324"/>
  <c r="N15" i="324"/>
  <c r="M15" i="324"/>
  <c r="N14" i="324"/>
  <c r="N38" i="324" s="1"/>
  <c r="M14" i="324"/>
  <c r="M38" i="324" s="1"/>
  <c r="N37" i="321"/>
  <c r="M37" i="321"/>
  <c r="N36" i="321"/>
  <c r="M36" i="321"/>
  <c r="N35" i="321"/>
  <c r="M35" i="321"/>
  <c r="N34" i="321"/>
  <c r="M34" i="321"/>
  <c r="N33" i="321"/>
  <c r="M33" i="321"/>
  <c r="N32" i="321"/>
  <c r="M32" i="321"/>
  <c r="N31" i="321"/>
  <c r="M31" i="321"/>
  <c r="N30" i="321"/>
  <c r="M30" i="321"/>
  <c r="N29" i="321"/>
  <c r="M29" i="321"/>
  <c r="N28" i="321"/>
  <c r="M28" i="321"/>
  <c r="N27" i="321"/>
  <c r="M27" i="321"/>
  <c r="N26" i="321"/>
  <c r="M26" i="321"/>
  <c r="N25" i="321"/>
  <c r="M25" i="321"/>
  <c r="N24" i="321"/>
  <c r="M24" i="321"/>
  <c r="N23" i="321"/>
  <c r="M23" i="321"/>
  <c r="N22" i="321"/>
  <c r="M22" i="321"/>
  <c r="N21" i="321"/>
  <c r="M21" i="321"/>
  <c r="N20" i="321"/>
  <c r="M20" i="321"/>
  <c r="N19" i="321"/>
  <c r="M19" i="321"/>
  <c r="N18" i="321"/>
  <c r="M18" i="321"/>
  <c r="N17" i="321"/>
  <c r="M17" i="321"/>
  <c r="N16" i="321"/>
  <c r="M16" i="321"/>
  <c r="N15" i="321"/>
  <c r="M15" i="321"/>
  <c r="N14" i="321"/>
  <c r="N38" i="321" s="1"/>
  <c r="M14" i="321"/>
  <c r="M38" i="321" s="1"/>
  <c r="N37" i="329"/>
  <c r="M37" i="329"/>
  <c r="N36" i="329"/>
  <c r="M36" i="329"/>
  <c r="N35" i="329"/>
  <c r="M35" i="329"/>
  <c r="N34" i="329"/>
  <c r="M34" i="329"/>
  <c r="N33" i="329"/>
  <c r="M33" i="329"/>
  <c r="N32" i="329"/>
  <c r="M32" i="329"/>
  <c r="N31" i="329"/>
  <c r="M31" i="329"/>
  <c r="N30" i="329"/>
  <c r="M30" i="329"/>
  <c r="N29" i="329"/>
  <c r="M29" i="329"/>
  <c r="N28" i="329"/>
  <c r="M28" i="329"/>
  <c r="N27" i="329"/>
  <c r="M27" i="329"/>
  <c r="N26" i="329"/>
  <c r="M26" i="329"/>
  <c r="N25" i="329"/>
  <c r="M25" i="329"/>
  <c r="N24" i="329"/>
  <c r="M24" i="329"/>
  <c r="N23" i="329"/>
  <c r="M23" i="329"/>
  <c r="N22" i="329"/>
  <c r="M22" i="329"/>
  <c r="N21" i="329"/>
  <c r="M21" i="329"/>
  <c r="N20" i="329"/>
  <c r="M20" i="329"/>
  <c r="N19" i="329"/>
  <c r="M19" i="329"/>
  <c r="N18" i="329"/>
  <c r="M18" i="329"/>
  <c r="N17" i="329"/>
  <c r="M17" i="329"/>
  <c r="N16" i="329"/>
  <c r="M16" i="329"/>
  <c r="N15" i="329"/>
  <c r="M15" i="329"/>
  <c r="N14" i="329"/>
  <c r="N38" i="329" s="1"/>
  <c r="M14" i="329"/>
  <c r="M38" i="329" s="1"/>
  <c r="N37" i="332"/>
  <c r="M37" i="332"/>
  <c r="N36" i="332"/>
  <c r="M36" i="332"/>
  <c r="N35" i="332"/>
  <c r="M35" i="332"/>
  <c r="N34" i="332"/>
  <c r="M34" i="332"/>
  <c r="N33" i="332"/>
  <c r="M33" i="332"/>
  <c r="N32" i="332"/>
  <c r="M32" i="332"/>
  <c r="N31" i="332"/>
  <c r="M31" i="332"/>
  <c r="N30" i="332"/>
  <c r="M30" i="332"/>
  <c r="N29" i="332"/>
  <c r="M29" i="332"/>
  <c r="N28" i="332"/>
  <c r="M28" i="332"/>
  <c r="N27" i="332"/>
  <c r="M27" i="332"/>
  <c r="N26" i="332"/>
  <c r="M26" i="332"/>
  <c r="N25" i="332"/>
  <c r="M25" i="332"/>
  <c r="N24" i="332"/>
  <c r="M24" i="332"/>
  <c r="N23" i="332"/>
  <c r="M23" i="332"/>
  <c r="N22" i="332"/>
  <c r="M22" i="332"/>
  <c r="N21" i="332"/>
  <c r="M21" i="332"/>
  <c r="N20" i="332"/>
  <c r="M20" i="332"/>
  <c r="N19" i="332"/>
  <c r="M19" i="332"/>
  <c r="N18" i="332"/>
  <c r="M18" i="332"/>
  <c r="N17" i="332"/>
  <c r="M17" i="332"/>
  <c r="N16" i="332"/>
  <c r="M16" i="332"/>
  <c r="N15" i="332"/>
  <c r="M15" i="332"/>
  <c r="N14" i="332"/>
  <c r="N38" i="332" s="1"/>
  <c r="M14" i="332"/>
  <c r="M38" i="332" s="1"/>
  <c r="N37" i="335"/>
  <c r="M37" i="335"/>
  <c r="N36" i="335"/>
  <c r="M36" i="335"/>
  <c r="N35" i="335"/>
  <c r="M35" i="335"/>
  <c r="N34" i="335"/>
  <c r="M34" i="335"/>
  <c r="N33" i="335"/>
  <c r="M33" i="335"/>
  <c r="N32" i="335"/>
  <c r="M32" i="335"/>
  <c r="N31" i="335"/>
  <c r="M31" i="335"/>
  <c r="N30" i="335"/>
  <c r="M30" i="335"/>
  <c r="N29" i="335"/>
  <c r="M29" i="335"/>
  <c r="N28" i="335"/>
  <c r="M28" i="335"/>
  <c r="N27" i="335"/>
  <c r="M27" i="335"/>
  <c r="N26" i="335"/>
  <c r="M26" i="335"/>
  <c r="N25" i="335"/>
  <c r="M25" i="335"/>
  <c r="N24" i="335"/>
  <c r="M24" i="335"/>
  <c r="N23" i="335"/>
  <c r="M23" i="335"/>
  <c r="N22" i="335"/>
  <c r="M22" i="335"/>
  <c r="N21" i="335"/>
  <c r="M21" i="335"/>
  <c r="N20" i="335"/>
  <c r="M20" i="335"/>
  <c r="N19" i="335"/>
  <c r="M19" i="335"/>
  <c r="N18" i="335"/>
  <c r="M18" i="335"/>
  <c r="N17" i="335"/>
  <c r="M17" i="335"/>
  <c r="N16" i="335"/>
  <c r="M16" i="335"/>
  <c r="N15" i="335"/>
  <c r="M15" i="335"/>
  <c r="N14" i="335"/>
  <c r="N38" i="335" s="1"/>
  <c r="M14" i="335"/>
  <c r="M38" i="335" s="1"/>
  <c r="N37" i="338"/>
  <c r="M37" i="338"/>
  <c r="N36" i="338"/>
  <c r="M36" i="338"/>
  <c r="N35" i="338"/>
  <c r="M35" i="338"/>
  <c r="N34" i="338"/>
  <c r="M34" i="338"/>
  <c r="N33" i="338"/>
  <c r="M33" i="338"/>
  <c r="N32" i="338"/>
  <c r="M32" i="338"/>
  <c r="N31" i="338"/>
  <c r="M31" i="338"/>
  <c r="N30" i="338"/>
  <c r="M30" i="338"/>
  <c r="N29" i="338"/>
  <c r="M29" i="338"/>
  <c r="N28" i="338"/>
  <c r="M28" i="338"/>
  <c r="N27" i="338"/>
  <c r="M27" i="338"/>
  <c r="N26" i="338"/>
  <c r="M26" i="338"/>
  <c r="N25" i="338"/>
  <c r="M25" i="338"/>
  <c r="N24" i="338"/>
  <c r="M24" i="338"/>
  <c r="N23" i="338"/>
  <c r="M23" i="338"/>
  <c r="N22" i="338"/>
  <c r="M22" i="338"/>
  <c r="N21" i="338"/>
  <c r="M21" i="338"/>
  <c r="N20" i="338"/>
  <c r="M20" i="338"/>
  <c r="N19" i="338"/>
  <c r="M19" i="338"/>
  <c r="N18" i="338"/>
  <c r="M18" i="338"/>
  <c r="N17" i="338"/>
  <c r="M17" i="338"/>
  <c r="N16" i="338"/>
  <c r="M16" i="338"/>
  <c r="N15" i="338"/>
  <c r="M15" i="338"/>
  <c r="N14" i="338"/>
  <c r="N38" i="338" s="1"/>
  <c r="M14" i="338"/>
  <c r="M38" i="338" s="1"/>
  <c r="N37" i="340"/>
  <c r="M37" i="340"/>
  <c r="N36" i="340"/>
  <c r="M36" i="340"/>
  <c r="N35" i="340"/>
  <c r="M35" i="340"/>
  <c r="N34" i="340"/>
  <c r="M34" i="340"/>
  <c r="N33" i="340"/>
  <c r="M33" i="340"/>
  <c r="N32" i="340"/>
  <c r="M32" i="340"/>
  <c r="N31" i="340"/>
  <c r="M31" i="340"/>
  <c r="N30" i="340"/>
  <c r="M30" i="340"/>
  <c r="N29" i="340"/>
  <c r="M29" i="340"/>
  <c r="N28" i="340"/>
  <c r="M28" i="340"/>
  <c r="N27" i="340"/>
  <c r="M27" i="340"/>
  <c r="N26" i="340"/>
  <c r="M26" i="340"/>
  <c r="N25" i="340"/>
  <c r="M25" i="340"/>
  <c r="N24" i="340"/>
  <c r="M24" i="340"/>
  <c r="N23" i="340"/>
  <c r="M23" i="340"/>
  <c r="N22" i="340"/>
  <c r="M22" i="340"/>
  <c r="N21" i="340"/>
  <c r="M21" i="340"/>
  <c r="N20" i="340"/>
  <c r="M20" i="340"/>
  <c r="N19" i="340"/>
  <c r="M19" i="340"/>
  <c r="N18" i="340"/>
  <c r="M18" i="340"/>
  <c r="N17" i="340"/>
  <c r="M17" i="340"/>
  <c r="N16" i="340"/>
  <c r="M16" i="340"/>
  <c r="N15" i="340"/>
  <c r="M15" i="340"/>
  <c r="N14" i="340"/>
  <c r="N38" i="340" s="1"/>
  <c r="M14" i="340"/>
  <c r="M38" i="340" s="1"/>
  <c r="N37" i="343"/>
  <c r="M37" i="343"/>
  <c r="N36" i="343"/>
  <c r="M36" i="343"/>
  <c r="N35" i="343"/>
  <c r="M35" i="343"/>
  <c r="N34" i="343"/>
  <c r="M34" i="343"/>
  <c r="N33" i="343"/>
  <c r="M33" i="343"/>
  <c r="N32" i="343"/>
  <c r="M32" i="343"/>
  <c r="N31" i="343"/>
  <c r="M31" i="343"/>
  <c r="N30" i="343"/>
  <c r="M30" i="343"/>
  <c r="N29" i="343"/>
  <c r="M29" i="343"/>
  <c r="N28" i="343"/>
  <c r="M28" i="343"/>
  <c r="N27" i="343"/>
  <c r="M27" i="343"/>
  <c r="N26" i="343"/>
  <c r="M26" i="343"/>
  <c r="N25" i="343"/>
  <c r="M25" i="343"/>
  <c r="N24" i="343"/>
  <c r="M24" i="343"/>
  <c r="N23" i="343"/>
  <c r="M23" i="343"/>
  <c r="N22" i="343"/>
  <c r="M22" i="343"/>
  <c r="N21" i="343"/>
  <c r="M21" i="343"/>
  <c r="N20" i="343"/>
  <c r="M20" i="343"/>
  <c r="N19" i="343"/>
  <c r="M19" i="343"/>
  <c r="N18" i="343"/>
  <c r="M18" i="343"/>
  <c r="N17" i="343"/>
  <c r="M17" i="343"/>
  <c r="N16" i="343"/>
  <c r="M16" i="343"/>
  <c r="N15" i="343"/>
  <c r="M15" i="343"/>
  <c r="N14" i="343"/>
  <c r="N38" i="343" s="1"/>
  <c r="M14" i="343"/>
  <c r="M38" i="343" s="1"/>
  <c r="N37" i="345"/>
  <c r="M37" i="345"/>
  <c r="N36" i="345"/>
  <c r="M36" i="345"/>
  <c r="N35" i="345"/>
  <c r="M35" i="345"/>
  <c r="N34" i="345"/>
  <c r="M34" i="345"/>
  <c r="N33" i="345"/>
  <c r="M33" i="345"/>
  <c r="N32" i="345"/>
  <c r="M32" i="345"/>
  <c r="N31" i="345"/>
  <c r="M31" i="345"/>
  <c r="N30" i="345"/>
  <c r="M30" i="345"/>
  <c r="N29" i="345"/>
  <c r="M29" i="345"/>
  <c r="N28" i="345"/>
  <c r="M28" i="345"/>
  <c r="N27" i="345"/>
  <c r="M27" i="345"/>
  <c r="N26" i="345"/>
  <c r="M26" i="345"/>
  <c r="N25" i="345"/>
  <c r="M25" i="345"/>
  <c r="N24" i="345"/>
  <c r="M24" i="345"/>
  <c r="N23" i="345"/>
  <c r="M23" i="345"/>
  <c r="N22" i="345"/>
  <c r="M22" i="345"/>
  <c r="N21" i="345"/>
  <c r="M21" i="345"/>
  <c r="N20" i="345"/>
  <c r="M20" i="345"/>
  <c r="N19" i="345"/>
  <c r="M19" i="345"/>
  <c r="N18" i="345"/>
  <c r="M18" i="345"/>
  <c r="N17" i="345"/>
  <c r="M17" i="345"/>
  <c r="N16" i="345"/>
  <c r="M16" i="345"/>
  <c r="N15" i="345"/>
  <c r="M15" i="345"/>
  <c r="N14" i="345"/>
  <c r="N38" i="345" s="1"/>
  <c r="M14" i="345"/>
  <c r="M38" i="345" s="1"/>
  <c r="N37" i="347"/>
  <c r="M37" i="347"/>
  <c r="N36" i="347"/>
  <c r="M36" i="347"/>
  <c r="N35" i="347"/>
  <c r="M35" i="347"/>
  <c r="N34" i="347"/>
  <c r="M34" i="347"/>
  <c r="N33" i="347"/>
  <c r="M33" i="347"/>
  <c r="N32" i="347"/>
  <c r="M32" i="347"/>
  <c r="N31" i="347"/>
  <c r="M31" i="347"/>
  <c r="N30" i="347"/>
  <c r="M30" i="347"/>
  <c r="N29" i="347"/>
  <c r="M29" i="347"/>
  <c r="N28" i="347"/>
  <c r="M28" i="347"/>
  <c r="N27" i="347"/>
  <c r="M27" i="347"/>
  <c r="N26" i="347"/>
  <c r="M26" i="347"/>
  <c r="N25" i="347"/>
  <c r="M25" i="347"/>
  <c r="N24" i="347"/>
  <c r="M24" i="347"/>
  <c r="N23" i="347"/>
  <c r="M23" i="347"/>
  <c r="N22" i="347"/>
  <c r="M22" i="347"/>
  <c r="N21" i="347"/>
  <c r="M21" i="347"/>
  <c r="N20" i="347"/>
  <c r="M20" i="347"/>
  <c r="N19" i="347"/>
  <c r="M19" i="347"/>
  <c r="N18" i="347"/>
  <c r="M18" i="347"/>
  <c r="N17" i="347"/>
  <c r="M17" i="347"/>
  <c r="N16" i="347"/>
  <c r="M16" i="347"/>
  <c r="N15" i="347"/>
  <c r="M15" i="347"/>
  <c r="N14" i="347"/>
  <c r="N38" i="347" s="1"/>
  <c r="M14" i="347"/>
  <c r="M38" i="347" s="1"/>
  <c r="N37" i="349"/>
  <c r="M37" i="349"/>
  <c r="N36" i="349"/>
  <c r="M36" i="349"/>
  <c r="N35" i="349"/>
  <c r="M35" i="349"/>
  <c r="N34" i="349"/>
  <c r="M34" i="349"/>
  <c r="N33" i="349"/>
  <c r="M33" i="349"/>
  <c r="N32" i="349"/>
  <c r="M32" i="349"/>
  <c r="N31" i="349"/>
  <c r="M31" i="349"/>
  <c r="N30" i="349"/>
  <c r="M30" i="349"/>
  <c r="N29" i="349"/>
  <c r="M29" i="349"/>
  <c r="N28" i="349"/>
  <c r="M28" i="349"/>
  <c r="N27" i="349"/>
  <c r="M27" i="349"/>
  <c r="N26" i="349"/>
  <c r="M26" i="349"/>
  <c r="N25" i="349"/>
  <c r="M25" i="349"/>
  <c r="N24" i="349"/>
  <c r="M24" i="349"/>
  <c r="N23" i="349"/>
  <c r="M23" i="349"/>
  <c r="N22" i="349"/>
  <c r="M22" i="349"/>
  <c r="N21" i="349"/>
  <c r="M21" i="349"/>
  <c r="N20" i="349"/>
  <c r="M20" i="349"/>
  <c r="N19" i="349"/>
  <c r="M19" i="349"/>
  <c r="N18" i="349"/>
  <c r="M18" i="349"/>
  <c r="N17" i="349"/>
  <c r="M17" i="349"/>
  <c r="N16" i="349"/>
  <c r="M16" i="349"/>
  <c r="N15" i="349"/>
  <c r="M15" i="349"/>
  <c r="N14" i="349"/>
  <c r="N38" i="349" s="1"/>
  <c r="M14" i="349"/>
  <c r="M38" i="349" s="1"/>
  <c r="N37" i="351"/>
  <c r="M37" i="351"/>
  <c r="N36" i="351"/>
  <c r="M36" i="351"/>
  <c r="N35" i="351"/>
  <c r="M35" i="351"/>
  <c r="N34" i="351"/>
  <c r="M34" i="351"/>
  <c r="N33" i="351"/>
  <c r="M33" i="351"/>
  <c r="N32" i="351"/>
  <c r="M32" i="351"/>
  <c r="N31" i="351"/>
  <c r="M31" i="351"/>
  <c r="N30" i="351"/>
  <c r="M30" i="351"/>
  <c r="N29" i="351"/>
  <c r="M29" i="351"/>
  <c r="N28" i="351"/>
  <c r="M28" i="351"/>
  <c r="N27" i="351"/>
  <c r="M27" i="351"/>
  <c r="N26" i="351"/>
  <c r="M26" i="351"/>
  <c r="N25" i="351"/>
  <c r="M25" i="351"/>
  <c r="N24" i="351"/>
  <c r="M24" i="351"/>
  <c r="N23" i="351"/>
  <c r="M23" i="351"/>
  <c r="N22" i="351"/>
  <c r="M22" i="351"/>
  <c r="N21" i="351"/>
  <c r="M21" i="351"/>
  <c r="N20" i="351"/>
  <c r="M20" i="351"/>
  <c r="N19" i="351"/>
  <c r="M19" i="351"/>
  <c r="N18" i="351"/>
  <c r="M18" i="351"/>
  <c r="N17" i="351"/>
  <c r="M17" i="351"/>
  <c r="N16" i="351"/>
  <c r="M16" i="351"/>
  <c r="N15" i="351"/>
  <c r="M15" i="351"/>
  <c r="N14" i="351"/>
  <c r="N38" i="351" s="1"/>
  <c r="M14" i="351"/>
  <c r="M38" i="351" s="1"/>
  <c r="N37" i="355"/>
  <c r="M37" i="355"/>
  <c r="N36" i="355"/>
  <c r="M36" i="355"/>
  <c r="N35" i="355"/>
  <c r="M35" i="355"/>
  <c r="N34" i="355"/>
  <c r="M34" i="355"/>
  <c r="N33" i="355"/>
  <c r="M33" i="355"/>
  <c r="N32" i="355"/>
  <c r="M32" i="355"/>
  <c r="N31" i="355"/>
  <c r="M31" i="355"/>
  <c r="N30" i="355"/>
  <c r="M30" i="355"/>
  <c r="N29" i="355"/>
  <c r="M29" i="355"/>
  <c r="N28" i="355"/>
  <c r="M28" i="355"/>
  <c r="N27" i="355"/>
  <c r="M27" i="355"/>
  <c r="N26" i="355"/>
  <c r="M26" i="355"/>
  <c r="N25" i="355"/>
  <c r="M25" i="355"/>
  <c r="N24" i="355"/>
  <c r="M24" i="355"/>
  <c r="N23" i="355"/>
  <c r="M23" i="355"/>
  <c r="N22" i="355"/>
  <c r="M22" i="355"/>
  <c r="N21" i="355"/>
  <c r="M21" i="355"/>
  <c r="N20" i="355"/>
  <c r="M20" i="355"/>
  <c r="N19" i="355"/>
  <c r="M19" i="355"/>
  <c r="N18" i="355"/>
  <c r="M18" i="355"/>
  <c r="N17" i="355"/>
  <c r="M17" i="355"/>
  <c r="N16" i="355"/>
  <c r="M16" i="355"/>
  <c r="N15" i="355"/>
  <c r="M15" i="355"/>
  <c r="N14" i="355"/>
  <c r="N38" i="355" s="1"/>
  <c r="M14" i="355"/>
  <c r="M38" i="355" s="1"/>
  <c r="N37" i="357"/>
  <c r="M37" i="357"/>
  <c r="N36" i="357"/>
  <c r="M36" i="357"/>
  <c r="N35" i="357"/>
  <c r="M35" i="357"/>
  <c r="N34" i="357"/>
  <c r="M34" i="357"/>
  <c r="N33" i="357"/>
  <c r="M33" i="357"/>
  <c r="N32" i="357"/>
  <c r="M32" i="357"/>
  <c r="N31" i="357"/>
  <c r="M31" i="357"/>
  <c r="N30" i="357"/>
  <c r="M30" i="357"/>
  <c r="N29" i="357"/>
  <c r="M29" i="357"/>
  <c r="N28" i="357"/>
  <c r="M28" i="357"/>
  <c r="N27" i="357"/>
  <c r="M27" i="357"/>
  <c r="N26" i="357"/>
  <c r="M26" i="357"/>
  <c r="N25" i="357"/>
  <c r="M25" i="357"/>
  <c r="N24" i="357"/>
  <c r="M24" i="357"/>
  <c r="N23" i="357"/>
  <c r="M23" i="357"/>
  <c r="N22" i="357"/>
  <c r="M22" i="357"/>
  <c r="N21" i="357"/>
  <c r="M21" i="357"/>
  <c r="N20" i="357"/>
  <c r="M20" i="357"/>
  <c r="N19" i="357"/>
  <c r="M19" i="357"/>
  <c r="N18" i="357"/>
  <c r="M18" i="357"/>
  <c r="N17" i="357"/>
  <c r="M17" i="357"/>
  <c r="N16" i="357"/>
  <c r="M16" i="357"/>
  <c r="N15" i="357"/>
  <c r="M15" i="357"/>
  <c r="N14" i="357"/>
  <c r="N38" i="357" s="1"/>
  <c r="M14" i="357"/>
  <c r="M38" i="357" s="1"/>
  <c r="N37" i="359"/>
  <c r="M37" i="359"/>
  <c r="N36" i="359"/>
  <c r="M36" i="359"/>
  <c r="N35" i="359"/>
  <c r="M35" i="359"/>
  <c r="N34" i="359"/>
  <c r="M34" i="359"/>
  <c r="N33" i="359"/>
  <c r="M33" i="359"/>
  <c r="N32" i="359"/>
  <c r="M32" i="359"/>
  <c r="N31" i="359"/>
  <c r="M31" i="359"/>
  <c r="N30" i="359"/>
  <c r="M30" i="359"/>
  <c r="N29" i="359"/>
  <c r="M29" i="359"/>
  <c r="N28" i="359"/>
  <c r="M28" i="359"/>
  <c r="N27" i="359"/>
  <c r="M27" i="359"/>
  <c r="N26" i="359"/>
  <c r="M26" i="359"/>
  <c r="N25" i="359"/>
  <c r="M25" i="359"/>
  <c r="N24" i="359"/>
  <c r="M24" i="359"/>
  <c r="N23" i="359"/>
  <c r="M23" i="359"/>
  <c r="N22" i="359"/>
  <c r="M22" i="359"/>
  <c r="N21" i="359"/>
  <c r="M21" i="359"/>
  <c r="N20" i="359"/>
  <c r="M20" i="359"/>
  <c r="N19" i="359"/>
  <c r="M19" i="359"/>
  <c r="N18" i="359"/>
  <c r="M18" i="359"/>
  <c r="N17" i="359"/>
  <c r="M17" i="359"/>
  <c r="N16" i="359"/>
  <c r="M16" i="359"/>
  <c r="N15" i="359"/>
  <c r="M15" i="359"/>
  <c r="N14" i="359"/>
  <c r="N38" i="359" s="1"/>
  <c r="M14" i="359"/>
  <c r="M38" i="359" s="1"/>
  <c r="N37" i="361"/>
  <c r="M37" i="361"/>
  <c r="N36" i="361"/>
  <c r="M36" i="361"/>
  <c r="N35" i="361"/>
  <c r="M35" i="361"/>
  <c r="N34" i="361"/>
  <c r="M34" i="361"/>
  <c r="N33" i="361"/>
  <c r="M33" i="361"/>
  <c r="N32" i="361"/>
  <c r="M32" i="361"/>
  <c r="N31" i="361"/>
  <c r="M31" i="361"/>
  <c r="N30" i="361"/>
  <c r="M30" i="361"/>
  <c r="N29" i="361"/>
  <c r="M29" i="361"/>
  <c r="N28" i="361"/>
  <c r="M28" i="361"/>
  <c r="N27" i="361"/>
  <c r="M27" i="361"/>
  <c r="N26" i="361"/>
  <c r="M26" i="361"/>
  <c r="N25" i="361"/>
  <c r="M25" i="361"/>
  <c r="N24" i="361"/>
  <c r="M24" i="361"/>
  <c r="N23" i="361"/>
  <c r="M23" i="361"/>
  <c r="N22" i="361"/>
  <c r="M22" i="361"/>
  <c r="N21" i="361"/>
  <c r="M21" i="361"/>
  <c r="N20" i="361"/>
  <c r="M20" i="361"/>
  <c r="N19" i="361"/>
  <c r="M19" i="361"/>
  <c r="N18" i="361"/>
  <c r="M18" i="361"/>
  <c r="N17" i="361"/>
  <c r="M17" i="361"/>
  <c r="N16" i="361"/>
  <c r="M16" i="361"/>
  <c r="N15" i="361"/>
  <c r="M15" i="361"/>
  <c r="N14" i="361"/>
  <c r="N38" i="361" s="1"/>
  <c r="M14" i="361"/>
  <c r="M38" i="361" s="1"/>
  <c r="N37" i="363"/>
  <c r="M37" i="363"/>
  <c r="N36" i="363"/>
  <c r="M36" i="363"/>
  <c r="N35" i="363"/>
  <c r="M35" i="363"/>
  <c r="N34" i="363"/>
  <c r="M34" i="363"/>
  <c r="N33" i="363"/>
  <c r="M33" i="363"/>
  <c r="N32" i="363"/>
  <c r="M32" i="363"/>
  <c r="N31" i="363"/>
  <c r="M31" i="363"/>
  <c r="N30" i="363"/>
  <c r="M30" i="363"/>
  <c r="N29" i="363"/>
  <c r="M29" i="363"/>
  <c r="N28" i="363"/>
  <c r="M28" i="363"/>
  <c r="N27" i="363"/>
  <c r="M27" i="363"/>
  <c r="N26" i="363"/>
  <c r="M26" i="363"/>
  <c r="N25" i="363"/>
  <c r="M25" i="363"/>
  <c r="N24" i="363"/>
  <c r="M24" i="363"/>
  <c r="N23" i="363"/>
  <c r="M23" i="363"/>
  <c r="N22" i="363"/>
  <c r="M22" i="363"/>
  <c r="N21" i="363"/>
  <c r="M21" i="363"/>
  <c r="N20" i="363"/>
  <c r="M20" i="363"/>
  <c r="N19" i="363"/>
  <c r="M19" i="363"/>
  <c r="N18" i="363"/>
  <c r="M18" i="363"/>
  <c r="N17" i="363"/>
  <c r="M17" i="363"/>
  <c r="N16" i="363"/>
  <c r="M16" i="363"/>
  <c r="N15" i="363"/>
  <c r="M15" i="363"/>
  <c r="N14" i="363"/>
  <c r="N38" i="363" s="1"/>
  <c r="M14" i="363"/>
  <c r="M38" i="363" s="1"/>
  <c r="N37" i="365"/>
  <c r="M37" i="365"/>
  <c r="N36" i="365"/>
  <c r="M36" i="365"/>
  <c r="N35" i="365"/>
  <c r="M35" i="365"/>
  <c r="N34" i="365"/>
  <c r="M34" i="365"/>
  <c r="N33" i="365"/>
  <c r="M33" i="365"/>
  <c r="N32" i="365"/>
  <c r="M32" i="365"/>
  <c r="N31" i="365"/>
  <c r="M31" i="365"/>
  <c r="N30" i="365"/>
  <c r="M30" i="365"/>
  <c r="N29" i="365"/>
  <c r="M29" i="365"/>
  <c r="N28" i="365"/>
  <c r="M28" i="365"/>
  <c r="N27" i="365"/>
  <c r="M27" i="365"/>
  <c r="N26" i="365"/>
  <c r="M26" i="365"/>
  <c r="N25" i="365"/>
  <c r="M25" i="365"/>
  <c r="N24" i="365"/>
  <c r="M24" i="365"/>
  <c r="N23" i="365"/>
  <c r="M23" i="365"/>
  <c r="N22" i="365"/>
  <c r="M22" i="365"/>
  <c r="N21" i="365"/>
  <c r="M21" i="365"/>
  <c r="N20" i="365"/>
  <c r="M20" i="365"/>
  <c r="N19" i="365"/>
  <c r="M19" i="365"/>
  <c r="N18" i="365"/>
  <c r="M18" i="365"/>
  <c r="N17" i="365"/>
  <c r="M17" i="365"/>
  <c r="N16" i="365"/>
  <c r="M16" i="365"/>
  <c r="N15" i="365"/>
  <c r="M15" i="365"/>
  <c r="N14" i="365"/>
  <c r="N38" i="365" s="1"/>
  <c r="M14" i="365"/>
  <c r="M38" i="365" s="1"/>
  <c r="N37" i="367"/>
  <c r="M37" i="367"/>
  <c r="N36" i="367"/>
  <c r="M36" i="367"/>
  <c r="N35" i="367"/>
  <c r="M35" i="367"/>
  <c r="N34" i="367"/>
  <c r="M34" i="367"/>
  <c r="N33" i="367"/>
  <c r="M33" i="367"/>
  <c r="N32" i="367"/>
  <c r="M32" i="367"/>
  <c r="N31" i="367"/>
  <c r="M31" i="367"/>
  <c r="N30" i="367"/>
  <c r="M30" i="367"/>
  <c r="N29" i="367"/>
  <c r="M29" i="367"/>
  <c r="N28" i="367"/>
  <c r="M28" i="367"/>
  <c r="N27" i="367"/>
  <c r="M27" i="367"/>
  <c r="N26" i="367"/>
  <c r="M26" i="367"/>
  <c r="N25" i="367"/>
  <c r="M25" i="367"/>
  <c r="N24" i="367"/>
  <c r="M24" i="367"/>
  <c r="N23" i="367"/>
  <c r="M23" i="367"/>
  <c r="N22" i="367"/>
  <c r="M22" i="367"/>
  <c r="N21" i="367"/>
  <c r="M21" i="367"/>
  <c r="N20" i="367"/>
  <c r="M20" i="367"/>
  <c r="N19" i="367"/>
  <c r="M19" i="367"/>
  <c r="N18" i="367"/>
  <c r="M18" i="367"/>
  <c r="N17" i="367"/>
  <c r="M17" i="367"/>
  <c r="N16" i="367"/>
  <c r="M16" i="367"/>
  <c r="N15" i="367"/>
  <c r="M15" i="367"/>
  <c r="N14" i="367"/>
  <c r="N38" i="367" s="1"/>
  <c r="M14" i="367"/>
  <c r="M38" i="367" s="1"/>
  <c r="N37" i="369"/>
  <c r="M37" i="369"/>
  <c r="N36" i="369"/>
  <c r="M36" i="369"/>
  <c r="N35" i="369"/>
  <c r="M35" i="369"/>
  <c r="N34" i="369"/>
  <c r="M34" i="369"/>
  <c r="N33" i="369"/>
  <c r="M33" i="369"/>
  <c r="N32" i="369"/>
  <c r="M32" i="369"/>
  <c r="N31" i="369"/>
  <c r="M31" i="369"/>
  <c r="N30" i="369"/>
  <c r="M30" i="369"/>
  <c r="N29" i="369"/>
  <c r="M29" i="369"/>
  <c r="N28" i="369"/>
  <c r="M28" i="369"/>
  <c r="N27" i="369"/>
  <c r="M27" i="369"/>
  <c r="N26" i="369"/>
  <c r="M26" i="369"/>
  <c r="N25" i="369"/>
  <c r="M25" i="369"/>
  <c r="N24" i="369"/>
  <c r="M24" i="369"/>
  <c r="N23" i="369"/>
  <c r="M23" i="369"/>
  <c r="N22" i="369"/>
  <c r="M22" i="369"/>
  <c r="N21" i="369"/>
  <c r="M21" i="369"/>
  <c r="N20" i="369"/>
  <c r="M20" i="369"/>
  <c r="N19" i="369"/>
  <c r="M19" i="369"/>
  <c r="N18" i="369"/>
  <c r="M18" i="369"/>
  <c r="N17" i="369"/>
  <c r="M17" i="369"/>
  <c r="N16" i="369"/>
  <c r="M16" i="369"/>
  <c r="N15" i="369"/>
  <c r="M15" i="369"/>
  <c r="N14" i="369"/>
  <c r="N38" i="369" s="1"/>
  <c r="M14" i="369"/>
  <c r="M38" i="369" s="1"/>
  <c r="N37" i="371"/>
  <c r="M37" i="371"/>
  <c r="N36" i="371"/>
  <c r="M36" i="371"/>
  <c r="N35" i="371"/>
  <c r="M35" i="371"/>
  <c r="N34" i="371"/>
  <c r="M34" i="371"/>
  <c r="N33" i="371"/>
  <c r="M33" i="371"/>
  <c r="N32" i="371"/>
  <c r="M32" i="371"/>
  <c r="N31" i="371"/>
  <c r="M31" i="371"/>
  <c r="N30" i="371"/>
  <c r="M30" i="371"/>
  <c r="N29" i="371"/>
  <c r="M29" i="371"/>
  <c r="N28" i="371"/>
  <c r="M28" i="371"/>
  <c r="N27" i="371"/>
  <c r="M27" i="371"/>
  <c r="N26" i="371"/>
  <c r="M26" i="371"/>
  <c r="N25" i="371"/>
  <c r="M25" i="371"/>
  <c r="N24" i="371"/>
  <c r="M24" i="371"/>
  <c r="N23" i="371"/>
  <c r="M23" i="371"/>
  <c r="N22" i="371"/>
  <c r="M22" i="371"/>
  <c r="N21" i="371"/>
  <c r="M21" i="371"/>
  <c r="N20" i="371"/>
  <c r="M20" i="371"/>
  <c r="N19" i="371"/>
  <c r="M19" i="371"/>
  <c r="N18" i="371"/>
  <c r="M18" i="371"/>
  <c r="N17" i="371"/>
  <c r="M17" i="371"/>
  <c r="N16" i="371"/>
  <c r="M16" i="371"/>
  <c r="N15" i="371"/>
  <c r="M15" i="371"/>
  <c r="N14" i="371"/>
  <c r="N38" i="371" s="1"/>
  <c r="M14" i="371"/>
  <c r="M38" i="371" s="1"/>
  <c r="N37" i="373"/>
  <c r="M37" i="373"/>
  <c r="N36" i="373"/>
  <c r="M36" i="373"/>
  <c r="N35" i="373"/>
  <c r="M35" i="373"/>
  <c r="N34" i="373"/>
  <c r="M34" i="373"/>
  <c r="N33" i="373"/>
  <c r="M33" i="373"/>
  <c r="N32" i="373"/>
  <c r="M32" i="373"/>
  <c r="N31" i="373"/>
  <c r="M31" i="373"/>
  <c r="N30" i="373"/>
  <c r="M30" i="373"/>
  <c r="N29" i="373"/>
  <c r="M29" i="373"/>
  <c r="N28" i="373"/>
  <c r="M28" i="373"/>
  <c r="N27" i="373"/>
  <c r="M27" i="373"/>
  <c r="N26" i="373"/>
  <c r="M26" i="373"/>
  <c r="N25" i="373"/>
  <c r="M25" i="373"/>
  <c r="N24" i="373"/>
  <c r="M24" i="373"/>
  <c r="N23" i="373"/>
  <c r="M23" i="373"/>
  <c r="N22" i="373"/>
  <c r="M22" i="373"/>
  <c r="N21" i="373"/>
  <c r="M21" i="373"/>
  <c r="N20" i="373"/>
  <c r="M20" i="373"/>
  <c r="N19" i="373"/>
  <c r="M19" i="373"/>
  <c r="N18" i="373"/>
  <c r="M18" i="373"/>
  <c r="N17" i="373"/>
  <c r="M17" i="373"/>
  <c r="N16" i="373"/>
  <c r="M16" i="373"/>
  <c r="N15" i="373"/>
  <c r="M15" i="373"/>
  <c r="N14" i="373"/>
  <c r="N38" i="373" s="1"/>
  <c r="M14" i="373"/>
  <c r="M38" i="373" s="1"/>
  <c r="N37" i="377"/>
  <c r="M37" i="377"/>
  <c r="N36" i="377"/>
  <c r="M36" i="377"/>
  <c r="N35" i="377"/>
  <c r="M35" i="377"/>
  <c r="N34" i="377"/>
  <c r="M34" i="377"/>
  <c r="N33" i="377"/>
  <c r="M33" i="377"/>
  <c r="N32" i="377"/>
  <c r="M32" i="377"/>
  <c r="N31" i="377"/>
  <c r="M31" i="377"/>
  <c r="N30" i="377"/>
  <c r="M30" i="377"/>
  <c r="N29" i="377"/>
  <c r="M29" i="377"/>
  <c r="N28" i="377"/>
  <c r="M28" i="377"/>
  <c r="N27" i="377"/>
  <c r="M27" i="377"/>
  <c r="N26" i="377"/>
  <c r="M26" i="377"/>
  <c r="N25" i="377"/>
  <c r="M25" i="377"/>
  <c r="N24" i="377"/>
  <c r="M24" i="377"/>
  <c r="N23" i="377"/>
  <c r="M23" i="377"/>
  <c r="N22" i="377"/>
  <c r="M22" i="377"/>
  <c r="N21" i="377"/>
  <c r="M21" i="377"/>
  <c r="N20" i="377"/>
  <c r="M20" i="377"/>
  <c r="N19" i="377"/>
  <c r="M19" i="377"/>
  <c r="N18" i="377"/>
  <c r="M18" i="377"/>
  <c r="N17" i="377"/>
  <c r="M17" i="377"/>
  <c r="N16" i="377"/>
  <c r="M16" i="377"/>
  <c r="N15" i="377"/>
  <c r="M15" i="377"/>
  <c r="N14" i="377"/>
  <c r="N38" i="377" s="1"/>
  <c r="M14" i="377"/>
  <c r="M38" i="377" s="1"/>
  <c r="N37" i="378"/>
  <c r="M37" i="378"/>
  <c r="N36" i="378"/>
  <c r="M36" i="378"/>
  <c r="N35" i="378"/>
  <c r="M35" i="378"/>
  <c r="N34" i="378"/>
  <c r="M34" i="378"/>
  <c r="N33" i="378"/>
  <c r="M33" i="378"/>
  <c r="N32" i="378"/>
  <c r="M32" i="378"/>
  <c r="N31" i="378"/>
  <c r="M31" i="378"/>
  <c r="N30" i="378"/>
  <c r="M30" i="378"/>
  <c r="N29" i="378"/>
  <c r="M29" i="378"/>
  <c r="N28" i="378"/>
  <c r="M28" i="378"/>
  <c r="N27" i="378"/>
  <c r="M27" i="378"/>
  <c r="N26" i="378"/>
  <c r="M26" i="378"/>
  <c r="N25" i="378"/>
  <c r="M25" i="378"/>
  <c r="N24" i="378"/>
  <c r="M24" i="378"/>
  <c r="N23" i="378"/>
  <c r="M23" i="378"/>
  <c r="N22" i="378"/>
  <c r="M22" i="378"/>
  <c r="N21" i="378"/>
  <c r="M21" i="378"/>
  <c r="N20" i="378"/>
  <c r="M20" i="378"/>
  <c r="N19" i="378"/>
  <c r="M19" i="378"/>
  <c r="N18" i="378"/>
  <c r="M18" i="378"/>
  <c r="N17" i="378"/>
  <c r="M17" i="378"/>
  <c r="N16" i="378"/>
  <c r="M16" i="378"/>
  <c r="N15" i="378"/>
  <c r="M15" i="378"/>
  <c r="N14" i="378"/>
  <c r="N38" i="378" s="1"/>
  <c r="M14" i="378"/>
  <c r="M38" i="378" s="1"/>
  <c r="N37" i="310"/>
  <c r="M37" i="310"/>
  <c r="N36" i="310"/>
  <c r="M36" i="310"/>
  <c r="N35" i="310"/>
  <c r="M35" i="310"/>
  <c r="N34" i="310"/>
  <c r="M34" i="310"/>
  <c r="N33" i="310"/>
  <c r="M33" i="310"/>
  <c r="N32" i="310"/>
  <c r="M32" i="310"/>
  <c r="N31" i="310"/>
  <c r="M31" i="310"/>
  <c r="N30" i="310"/>
  <c r="M30" i="310"/>
  <c r="N29" i="310"/>
  <c r="M29" i="310"/>
  <c r="N28" i="310"/>
  <c r="M28" i="310"/>
  <c r="N27" i="310"/>
  <c r="M27" i="310"/>
  <c r="N26" i="310"/>
  <c r="M26" i="310"/>
  <c r="N25" i="310"/>
  <c r="M25" i="310"/>
  <c r="N24" i="310"/>
  <c r="M24" i="310"/>
  <c r="N23" i="310"/>
  <c r="M23" i="310"/>
  <c r="N22" i="310"/>
  <c r="M22" i="310"/>
  <c r="N21" i="310"/>
  <c r="M21" i="310"/>
  <c r="N20" i="310"/>
  <c r="M20" i="310"/>
  <c r="N19" i="310"/>
  <c r="M19" i="310"/>
  <c r="N18" i="310"/>
  <c r="M18" i="310"/>
  <c r="N17" i="310"/>
  <c r="M17" i="310"/>
  <c r="N16" i="310"/>
  <c r="M16" i="310"/>
  <c r="N15" i="310"/>
  <c r="M15" i="310"/>
  <c r="N14" i="310"/>
  <c r="N38" i="310" s="1"/>
  <c r="M14" i="310"/>
  <c r="M38" i="310" s="1"/>
  <c r="O39" i="310" l="1"/>
  <c r="N81" i="378"/>
  <c r="N82" i="378" s="1"/>
  <c r="M81" i="378"/>
  <c r="N67" i="378"/>
  <c r="N69" i="378" s="1"/>
  <c r="N70" i="378" s="1"/>
  <c r="M67" i="378"/>
  <c r="M69" i="378" s="1"/>
  <c r="O66" i="378"/>
  <c r="P66" i="378" s="1"/>
  <c r="N64" i="378"/>
  <c r="J64" i="378"/>
  <c r="M63" i="378"/>
  <c r="J63" i="378"/>
  <c r="J60" i="378"/>
  <c r="E60" i="378"/>
  <c r="J59" i="378"/>
  <c r="E59" i="378"/>
  <c r="J58" i="378"/>
  <c r="E58" i="378"/>
  <c r="J57" i="378"/>
  <c r="E57" i="378"/>
  <c r="J56" i="378"/>
  <c r="E56" i="378"/>
  <c r="J55" i="378"/>
  <c r="E55" i="378"/>
  <c r="J54" i="378"/>
  <c r="E54" i="378"/>
  <c r="J53" i="378"/>
  <c r="E53" i="378"/>
  <c r="J52" i="378"/>
  <c r="E52" i="378"/>
  <c r="J51" i="378"/>
  <c r="E51" i="378"/>
  <c r="J50" i="378"/>
  <c r="E50" i="378"/>
  <c r="J49" i="378"/>
  <c r="E49" i="378"/>
  <c r="J48" i="378"/>
  <c r="E48" i="378"/>
  <c r="J47" i="378"/>
  <c r="E47" i="378"/>
  <c r="J46" i="378"/>
  <c r="E46" i="378"/>
  <c r="J45" i="378"/>
  <c r="E45" i="378"/>
  <c r="J44" i="378"/>
  <c r="E44" i="378"/>
  <c r="J43" i="378"/>
  <c r="E43" i="378"/>
  <c r="J42" i="378"/>
  <c r="E42" i="378"/>
  <c r="J41" i="378"/>
  <c r="E41" i="378"/>
  <c r="J40" i="378"/>
  <c r="E40" i="378"/>
  <c r="J39" i="378"/>
  <c r="E39" i="378"/>
  <c r="J38" i="378"/>
  <c r="F38" i="378"/>
  <c r="F39" i="378" s="1"/>
  <c r="F40" i="378" s="1"/>
  <c r="F41" i="378" s="1"/>
  <c r="F42" i="378" s="1"/>
  <c r="F43" i="378" s="1"/>
  <c r="F44" i="378" s="1"/>
  <c r="F45" i="378" s="1"/>
  <c r="F46" i="378" s="1"/>
  <c r="F47" i="378" s="1"/>
  <c r="F48" i="378" s="1"/>
  <c r="F49" i="378" s="1"/>
  <c r="F50" i="378" s="1"/>
  <c r="F51" i="378" s="1"/>
  <c r="F52" i="378" s="1"/>
  <c r="F53" i="378" s="1"/>
  <c r="F54" i="378" s="1"/>
  <c r="F55" i="378" s="1"/>
  <c r="F56" i="378" s="1"/>
  <c r="F57" i="378" s="1"/>
  <c r="F58" i="378" s="1"/>
  <c r="F59" i="378" s="1"/>
  <c r="F60" i="378" s="1"/>
  <c r="E38" i="378"/>
  <c r="A38" i="378"/>
  <c r="A39" i="378" s="1"/>
  <c r="A40" i="378" s="1"/>
  <c r="A41" i="378" s="1"/>
  <c r="A42" i="378" s="1"/>
  <c r="A43" i="378" s="1"/>
  <c r="A44" i="378" s="1"/>
  <c r="A45" i="378" s="1"/>
  <c r="A46" i="378" s="1"/>
  <c r="A47" i="378" s="1"/>
  <c r="A48" i="378" s="1"/>
  <c r="A49" i="378" s="1"/>
  <c r="A50" i="378" s="1"/>
  <c r="A51" i="378" s="1"/>
  <c r="A52" i="378" s="1"/>
  <c r="A53" i="378" s="1"/>
  <c r="A54" i="378" s="1"/>
  <c r="A55" i="378" s="1"/>
  <c r="A56" i="378" s="1"/>
  <c r="A57" i="378" s="1"/>
  <c r="A58" i="378" s="1"/>
  <c r="A59" i="378" s="1"/>
  <c r="A60" i="378" s="1"/>
  <c r="J37" i="378"/>
  <c r="E37" i="378"/>
  <c r="J36" i="378"/>
  <c r="E36" i="378"/>
  <c r="J35" i="378"/>
  <c r="E35" i="378"/>
  <c r="J34" i="378"/>
  <c r="E34" i="378"/>
  <c r="J33" i="378"/>
  <c r="E33" i="378"/>
  <c r="J32" i="378"/>
  <c r="E32" i="378"/>
  <c r="J31" i="378"/>
  <c r="E31" i="378"/>
  <c r="J30" i="378"/>
  <c r="E30" i="378"/>
  <c r="J29" i="378"/>
  <c r="E29" i="378"/>
  <c r="J28" i="378"/>
  <c r="E28" i="378"/>
  <c r="J27" i="378"/>
  <c r="E27" i="378"/>
  <c r="J26" i="378"/>
  <c r="E26" i="378"/>
  <c r="J25" i="378"/>
  <c r="E25" i="378"/>
  <c r="J24" i="378"/>
  <c r="E24" i="378"/>
  <c r="J23" i="378"/>
  <c r="E23" i="378"/>
  <c r="J22" i="378"/>
  <c r="E22" i="378"/>
  <c r="J21" i="378"/>
  <c r="E21" i="378"/>
  <c r="J20" i="378"/>
  <c r="E20" i="378"/>
  <c r="J19" i="378"/>
  <c r="E19" i="378"/>
  <c r="J18" i="378"/>
  <c r="E18" i="378"/>
  <c r="J17" i="378"/>
  <c r="E17" i="378"/>
  <c r="J16" i="378"/>
  <c r="E16" i="378"/>
  <c r="J15" i="378"/>
  <c r="F15" i="378"/>
  <c r="F16" i="378" s="1"/>
  <c r="F17" i="378" s="1"/>
  <c r="F18" i="378" s="1"/>
  <c r="F19" i="378" s="1"/>
  <c r="F20" i="378" s="1"/>
  <c r="F21" i="378" s="1"/>
  <c r="F22" i="378" s="1"/>
  <c r="F23" i="378" s="1"/>
  <c r="F24" i="378" s="1"/>
  <c r="F25" i="378" s="1"/>
  <c r="F26" i="378" s="1"/>
  <c r="F27" i="378" s="1"/>
  <c r="F28" i="378" s="1"/>
  <c r="F29" i="378" s="1"/>
  <c r="F30" i="378" s="1"/>
  <c r="F31" i="378" s="1"/>
  <c r="F32" i="378" s="1"/>
  <c r="F33" i="378" s="1"/>
  <c r="F34" i="378" s="1"/>
  <c r="F35" i="378" s="1"/>
  <c r="F36" i="378" s="1"/>
  <c r="E15" i="378"/>
  <c r="J14" i="378"/>
  <c r="F14" i="378"/>
  <c r="E14" i="378"/>
  <c r="A14" i="378"/>
  <c r="A15" i="378" s="1"/>
  <c r="A16" i="378" s="1"/>
  <c r="A17" i="378" s="1"/>
  <c r="A18" i="378" s="1"/>
  <c r="A19" i="378" s="1"/>
  <c r="A20" i="378" s="1"/>
  <c r="A21" i="378" s="1"/>
  <c r="A22" i="378" s="1"/>
  <c r="A23" i="378" s="1"/>
  <c r="A24" i="378" s="1"/>
  <c r="A25" i="378" s="1"/>
  <c r="A26" i="378" s="1"/>
  <c r="A27" i="378" s="1"/>
  <c r="A28" i="378" s="1"/>
  <c r="A29" i="378" s="1"/>
  <c r="A30" i="378" s="1"/>
  <c r="A31" i="378" s="1"/>
  <c r="A32" i="378" s="1"/>
  <c r="A33" i="378" s="1"/>
  <c r="A34" i="378" s="1"/>
  <c r="A35" i="378" s="1"/>
  <c r="A36" i="378" s="1"/>
  <c r="J13" i="378"/>
  <c r="E13" i="378"/>
  <c r="P69" i="378" l="1"/>
  <c r="M70" i="378"/>
  <c r="P70" i="378" s="1"/>
  <c r="L82" i="378"/>
  <c r="M82" i="378" s="1"/>
  <c r="N81" i="377"/>
  <c r="N82" i="377" s="1"/>
  <c r="M81" i="377"/>
  <c r="N67" i="377"/>
  <c r="N69" i="377" s="1"/>
  <c r="N70" i="377" s="1"/>
  <c r="M67" i="377"/>
  <c r="M69" i="377" s="1"/>
  <c r="O66" i="377"/>
  <c r="P66" i="377" s="1"/>
  <c r="J64" i="377"/>
  <c r="M63" i="377"/>
  <c r="J63" i="377"/>
  <c r="J60" i="377"/>
  <c r="E60" i="377"/>
  <c r="J59" i="377"/>
  <c r="E59" i="377"/>
  <c r="J58" i="377"/>
  <c r="E58" i="377"/>
  <c r="J57" i="377"/>
  <c r="E57" i="377"/>
  <c r="J56" i="377"/>
  <c r="E56" i="377"/>
  <c r="J55" i="377"/>
  <c r="E55" i="377"/>
  <c r="J54" i="377"/>
  <c r="E54" i="377"/>
  <c r="J53" i="377"/>
  <c r="E53" i="377"/>
  <c r="J52" i="377"/>
  <c r="E52" i="377"/>
  <c r="J51" i="377"/>
  <c r="E51" i="377"/>
  <c r="J50" i="377"/>
  <c r="E50" i="377"/>
  <c r="J49" i="377"/>
  <c r="E49" i="377"/>
  <c r="J48" i="377"/>
  <c r="E48" i="377"/>
  <c r="J47" i="377"/>
  <c r="E47" i="377"/>
  <c r="J46" i="377"/>
  <c r="E46" i="377"/>
  <c r="J45" i="377"/>
  <c r="E45" i="377"/>
  <c r="J44" i="377"/>
  <c r="E44" i="377"/>
  <c r="J43" i="377"/>
  <c r="E43" i="377"/>
  <c r="J42" i="377"/>
  <c r="E42" i="377"/>
  <c r="J41" i="377"/>
  <c r="E41" i="377"/>
  <c r="J40" i="377"/>
  <c r="E40" i="377"/>
  <c r="J39" i="377"/>
  <c r="E39" i="377"/>
  <c r="J38" i="377"/>
  <c r="F38" i="377"/>
  <c r="F39" i="377" s="1"/>
  <c r="F40" i="377" s="1"/>
  <c r="F41" i="377" s="1"/>
  <c r="F42" i="377" s="1"/>
  <c r="F43" i="377" s="1"/>
  <c r="F44" i="377" s="1"/>
  <c r="F45" i="377" s="1"/>
  <c r="F46" i="377" s="1"/>
  <c r="F47" i="377" s="1"/>
  <c r="F48" i="377" s="1"/>
  <c r="F49" i="377" s="1"/>
  <c r="F50" i="377" s="1"/>
  <c r="F51" i="377" s="1"/>
  <c r="F52" i="377" s="1"/>
  <c r="F53" i="377" s="1"/>
  <c r="F54" i="377" s="1"/>
  <c r="F55" i="377" s="1"/>
  <c r="F56" i="377" s="1"/>
  <c r="F57" i="377" s="1"/>
  <c r="F58" i="377" s="1"/>
  <c r="F59" i="377" s="1"/>
  <c r="F60" i="377" s="1"/>
  <c r="E38" i="377"/>
  <c r="A38" i="377"/>
  <c r="A39" i="377" s="1"/>
  <c r="A40" i="377" s="1"/>
  <c r="A41" i="377" s="1"/>
  <c r="A42" i="377" s="1"/>
  <c r="A43" i="377" s="1"/>
  <c r="A44" i="377" s="1"/>
  <c r="A45" i="377" s="1"/>
  <c r="A46" i="377" s="1"/>
  <c r="A47" i="377" s="1"/>
  <c r="A48" i="377" s="1"/>
  <c r="A49" i="377" s="1"/>
  <c r="A50" i="377" s="1"/>
  <c r="A51" i="377" s="1"/>
  <c r="A52" i="377" s="1"/>
  <c r="A53" i="377" s="1"/>
  <c r="A54" i="377" s="1"/>
  <c r="A55" i="377" s="1"/>
  <c r="A56" i="377" s="1"/>
  <c r="A57" i="377" s="1"/>
  <c r="A58" i="377" s="1"/>
  <c r="A59" i="377" s="1"/>
  <c r="A60" i="377" s="1"/>
  <c r="J37" i="377"/>
  <c r="E37" i="377"/>
  <c r="J36" i="377"/>
  <c r="E36" i="377"/>
  <c r="J35" i="377"/>
  <c r="E35" i="377"/>
  <c r="J34" i="377"/>
  <c r="E34" i="377"/>
  <c r="J33" i="377"/>
  <c r="E33" i="377"/>
  <c r="J32" i="377"/>
  <c r="E32" i="377"/>
  <c r="J31" i="377"/>
  <c r="E31" i="377"/>
  <c r="J30" i="377"/>
  <c r="E30" i="377"/>
  <c r="J29" i="377"/>
  <c r="E29" i="377"/>
  <c r="J28" i="377"/>
  <c r="E28" i="377"/>
  <c r="J27" i="377"/>
  <c r="E27" i="377"/>
  <c r="J26" i="377"/>
  <c r="E26" i="377"/>
  <c r="J25" i="377"/>
  <c r="E25" i="377"/>
  <c r="J24" i="377"/>
  <c r="E24" i="377"/>
  <c r="J23" i="377"/>
  <c r="E23" i="377"/>
  <c r="J22" i="377"/>
  <c r="E22" i="377"/>
  <c r="J21" i="377"/>
  <c r="E21" i="377"/>
  <c r="J20" i="377"/>
  <c r="E20" i="377"/>
  <c r="J19" i="377"/>
  <c r="E19" i="377"/>
  <c r="J18" i="377"/>
  <c r="E18" i="377"/>
  <c r="J17" i="377"/>
  <c r="E17" i="377"/>
  <c r="J16" i="377"/>
  <c r="E16" i="377"/>
  <c r="A16" i="377"/>
  <c r="A17" i="377" s="1"/>
  <c r="A18" i="377" s="1"/>
  <c r="A19" i="377" s="1"/>
  <c r="A20" i="377" s="1"/>
  <c r="A21" i="377" s="1"/>
  <c r="A22" i="377" s="1"/>
  <c r="A23" i="377" s="1"/>
  <c r="A24" i="377" s="1"/>
  <c r="A25" i="377" s="1"/>
  <c r="A26" i="377" s="1"/>
  <c r="A27" i="377" s="1"/>
  <c r="A28" i="377" s="1"/>
  <c r="A29" i="377" s="1"/>
  <c r="A30" i="377" s="1"/>
  <c r="A31" i="377" s="1"/>
  <c r="A32" i="377" s="1"/>
  <c r="A33" i="377" s="1"/>
  <c r="A34" i="377" s="1"/>
  <c r="A35" i="377" s="1"/>
  <c r="A36" i="377" s="1"/>
  <c r="J15" i="377"/>
  <c r="E15" i="377"/>
  <c r="A15" i="377"/>
  <c r="J14" i="377"/>
  <c r="F14" i="377"/>
  <c r="F15" i="377" s="1"/>
  <c r="F16" i="377" s="1"/>
  <c r="F17" i="377" s="1"/>
  <c r="F18" i="377" s="1"/>
  <c r="F19" i="377" s="1"/>
  <c r="F20" i="377" s="1"/>
  <c r="F21" i="377" s="1"/>
  <c r="F22" i="377" s="1"/>
  <c r="F23" i="377" s="1"/>
  <c r="F24" i="377" s="1"/>
  <c r="F25" i="377" s="1"/>
  <c r="F26" i="377" s="1"/>
  <c r="F27" i="377" s="1"/>
  <c r="F28" i="377" s="1"/>
  <c r="F29" i="377" s="1"/>
  <c r="F30" i="377" s="1"/>
  <c r="F31" i="377" s="1"/>
  <c r="F32" i="377" s="1"/>
  <c r="F33" i="377" s="1"/>
  <c r="F34" i="377" s="1"/>
  <c r="F35" i="377" s="1"/>
  <c r="F36" i="377" s="1"/>
  <c r="E14" i="377"/>
  <c r="A14" i="377"/>
  <c r="J13" i="377"/>
  <c r="E13" i="377"/>
  <c r="P69" i="377" l="1"/>
  <c r="M70" i="377"/>
  <c r="P70" i="377" s="1"/>
  <c r="L82" i="377"/>
  <c r="M82" i="377" s="1"/>
  <c r="M81" i="373"/>
  <c r="M63" i="373"/>
  <c r="N81" i="373"/>
  <c r="N82" i="373"/>
  <c r="L82" i="373"/>
  <c r="M82" i="373"/>
  <c r="M67" i="373"/>
  <c r="M69" i="373"/>
  <c r="M70" i="373"/>
  <c r="N67" i="373"/>
  <c r="N69" i="373"/>
  <c r="N70" i="373"/>
  <c r="P70" i="373"/>
  <c r="P69" i="373"/>
  <c r="O66" i="373"/>
  <c r="J63" i="373"/>
  <c r="P66" i="373"/>
  <c r="N64" i="373"/>
  <c r="M64" i="373"/>
  <c r="J64" i="373"/>
  <c r="J60" i="373"/>
  <c r="F38" i="373"/>
  <c r="F39" i="373"/>
  <c r="F40" i="373"/>
  <c r="F41" i="373"/>
  <c r="F42" i="373"/>
  <c r="F43" i="373"/>
  <c r="F44" i="373"/>
  <c r="F45" i="373"/>
  <c r="F46" i="373"/>
  <c r="F47" i="373"/>
  <c r="F48" i="373"/>
  <c r="F49" i="373"/>
  <c r="F50" i="373"/>
  <c r="F51" i="373"/>
  <c r="F52" i="373"/>
  <c r="F53" i="373"/>
  <c r="F54" i="373"/>
  <c r="F55" i="373"/>
  <c r="F56" i="373"/>
  <c r="F57" i="373"/>
  <c r="F58" i="373"/>
  <c r="F59" i="373"/>
  <c r="F60" i="373"/>
  <c r="E60" i="373"/>
  <c r="A38" i="373"/>
  <c r="A39" i="373"/>
  <c r="A40" i="373"/>
  <c r="A41" i="373"/>
  <c r="A42" i="373"/>
  <c r="A43" i="373"/>
  <c r="A44" i="373"/>
  <c r="A45" i="373"/>
  <c r="A46" i="373"/>
  <c r="A47" i="373"/>
  <c r="A48" i="373"/>
  <c r="A49" i="373"/>
  <c r="A50" i="373"/>
  <c r="A51" i="373"/>
  <c r="A52" i="373"/>
  <c r="A53" i="373"/>
  <c r="A54" i="373"/>
  <c r="A55" i="373"/>
  <c r="A56" i="373"/>
  <c r="A57" i="373"/>
  <c r="A58" i="373"/>
  <c r="A59" i="373"/>
  <c r="A60" i="373"/>
  <c r="J59" i="373"/>
  <c r="E59" i="373"/>
  <c r="J58" i="373"/>
  <c r="E58" i="373"/>
  <c r="J57" i="373"/>
  <c r="E57" i="373"/>
  <c r="J56" i="373"/>
  <c r="E56" i="373"/>
  <c r="J55" i="373"/>
  <c r="E55" i="373"/>
  <c r="J54" i="373"/>
  <c r="E54" i="373"/>
  <c r="J53" i="373"/>
  <c r="E53" i="373"/>
  <c r="J52" i="373"/>
  <c r="E52" i="373"/>
  <c r="J51" i="373"/>
  <c r="E51" i="373"/>
  <c r="J50" i="373"/>
  <c r="E50" i="373"/>
  <c r="J49" i="373"/>
  <c r="E49" i="373"/>
  <c r="J48" i="373"/>
  <c r="E48" i="373"/>
  <c r="J47" i="373"/>
  <c r="E47" i="373"/>
  <c r="J46" i="373"/>
  <c r="E46" i="373"/>
  <c r="J45" i="373"/>
  <c r="E45" i="373"/>
  <c r="J44" i="373"/>
  <c r="E44" i="373"/>
  <c r="J43" i="373"/>
  <c r="E43" i="373"/>
  <c r="J42" i="373"/>
  <c r="E42" i="373"/>
  <c r="J41" i="373"/>
  <c r="E41" i="373"/>
  <c r="J40" i="373"/>
  <c r="E40" i="373"/>
  <c r="J39" i="373"/>
  <c r="E39" i="373"/>
  <c r="J38" i="373"/>
  <c r="E38" i="373"/>
  <c r="J37" i="373"/>
  <c r="E37" i="373"/>
  <c r="J36" i="373"/>
  <c r="F14" i="373"/>
  <c r="F15" i="373"/>
  <c r="F16" i="373"/>
  <c r="F17" i="373"/>
  <c r="F18" i="373"/>
  <c r="F19" i="373"/>
  <c r="F20" i="373"/>
  <c r="F21" i="373"/>
  <c r="F22" i="373"/>
  <c r="F23" i="373"/>
  <c r="F24" i="373"/>
  <c r="F25" i="373"/>
  <c r="F26" i="373"/>
  <c r="F27" i="373"/>
  <c r="F28" i="373"/>
  <c r="F29" i="373"/>
  <c r="F30" i="373"/>
  <c r="F31" i="373"/>
  <c r="F32" i="373"/>
  <c r="F33" i="373"/>
  <c r="F34" i="373"/>
  <c r="F35" i="373"/>
  <c r="F36" i="373"/>
  <c r="E36" i="373"/>
  <c r="A14" i="373"/>
  <c r="A15" i="373"/>
  <c r="A16" i="373"/>
  <c r="A17" i="373"/>
  <c r="A18" i="373"/>
  <c r="A19" i="373"/>
  <c r="A20" i="373"/>
  <c r="A21" i="373"/>
  <c r="A22" i="373"/>
  <c r="A23" i="373"/>
  <c r="A24" i="373"/>
  <c r="A25" i="373"/>
  <c r="A26" i="373"/>
  <c r="A27" i="373"/>
  <c r="A28" i="373"/>
  <c r="A29" i="373"/>
  <c r="A30" i="373"/>
  <c r="A31" i="373"/>
  <c r="A32" i="373"/>
  <c r="A33" i="373"/>
  <c r="A34" i="373"/>
  <c r="A35" i="373"/>
  <c r="A36" i="373"/>
  <c r="J35" i="373"/>
  <c r="E35" i="373"/>
  <c r="J34" i="373"/>
  <c r="E34" i="373"/>
  <c r="J33" i="373"/>
  <c r="E33" i="373"/>
  <c r="J32" i="373"/>
  <c r="E32" i="373"/>
  <c r="J31" i="373"/>
  <c r="E31" i="373"/>
  <c r="J30" i="373"/>
  <c r="E30" i="373"/>
  <c r="J29" i="373"/>
  <c r="E29" i="373"/>
  <c r="J28" i="373"/>
  <c r="E28" i="373"/>
  <c r="J27" i="373"/>
  <c r="E27" i="373"/>
  <c r="J26" i="373"/>
  <c r="E26" i="373"/>
  <c r="J25" i="373"/>
  <c r="E25" i="373"/>
  <c r="J24" i="373"/>
  <c r="E24" i="373"/>
  <c r="J23" i="373"/>
  <c r="E23" i="373"/>
  <c r="J22" i="373"/>
  <c r="E22" i="373"/>
  <c r="J21" i="373"/>
  <c r="E21" i="373"/>
  <c r="J20" i="373"/>
  <c r="E20" i="373"/>
  <c r="J19" i="373"/>
  <c r="E19" i="373"/>
  <c r="J18" i="373"/>
  <c r="E18" i="373"/>
  <c r="J17" i="373"/>
  <c r="E17" i="373"/>
  <c r="J16" i="373"/>
  <c r="E16" i="373"/>
  <c r="J13" i="373"/>
  <c r="J14" i="373"/>
  <c r="J15" i="373"/>
  <c r="E13" i="373"/>
  <c r="E14" i="373"/>
  <c r="E15" i="373"/>
  <c r="M81" i="371"/>
  <c r="M63" i="371"/>
  <c r="N81" i="371"/>
  <c r="N82" i="371"/>
  <c r="H64" i="371"/>
  <c r="M67" i="371"/>
  <c r="M69" i="371"/>
  <c r="O66" i="371"/>
  <c r="J63" i="371"/>
  <c r="P66" i="371"/>
  <c r="J60" i="371"/>
  <c r="E60" i="371"/>
  <c r="J59" i="371"/>
  <c r="E59" i="371"/>
  <c r="J58" i="371"/>
  <c r="E58" i="371"/>
  <c r="J57" i="371"/>
  <c r="E57" i="371"/>
  <c r="J56" i="371"/>
  <c r="E56" i="371"/>
  <c r="J55" i="371"/>
  <c r="E55" i="371"/>
  <c r="J54" i="371"/>
  <c r="E54" i="371"/>
  <c r="J53" i="371"/>
  <c r="E53" i="371"/>
  <c r="J52" i="371"/>
  <c r="E52" i="371"/>
  <c r="J51" i="371"/>
  <c r="E51" i="371"/>
  <c r="J50" i="371"/>
  <c r="E50" i="371"/>
  <c r="J49" i="371"/>
  <c r="E49" i="371"/>
  <c r="J48" i="371"/>
  <c r="E48" i="371"/>
  <c r="J47" i="371"/>
  <c r="E47" i="371"/>
  <c r="J46" i="371"/>
  <c r="E46" i="371"/>
  <c r="J45" i="371"/>
  <c r="E45" i="371"/>
  <c r="J44" i="371"/>
  <c r="E44" i="371"/>
  <c r="J43" i="371"/>
  <c r="E43" i="371"/>
  <c r="J42" i="371"/>
  <c r="E42" i="371"/>
  <c r="J41" i="371"/>
  <c r="E41" i="371"/>
  <c r="J40" i="371"/>
  <c r="E40" i="371"/>
  <c r="J39" i="371"/>
  <c r="E39" i="371"/>
  <c r="J38" i="371"/>
  <c r="F38" i="371"/>
  <c r="F39" i="371"/>
  <c r="F40" i="371"/>
  <c r="F41" i="371"/>
  <c r="F42" i="371"/>
  <c r="F43" i="371"/>
  <c r="F44" i="371"/>
  <c r="F45" i="371"/>
  <c r="F46" i="371"/>
  <c r="F47" i="371"/>
  <c r="F48" i="371"/>
  <c r="F49" i="371"/>
  <c r="F50" i="371"/>
  <c r="F51" i="371"/>
  <c r="F52" i="371"/>
  <c r="F53" i="371"/>
  <c r="F54" i="371"/>
  <c r="F55" i="371"/>
  <c r="F56" i="371"/>
  <c r="F57" i="371"/>
  <c r="F58" i="371"/>
  <c r="F59" i="371"/>
  <c r="F60" i="371"/>
  <c r="E38" i="371"/>
  <c r="A38" i="371"/>
  <c r="A39" i="371"/>
  <c r="A40" i="371"/>
  <c r="A41" i="371"/>
  <c r="A42" i="371"/>
  <c r="A43" i="371"/>
  <c r="A44" i="371"/>
  <c r="A45" i="371"/>
  <c r="A46" i="371"/>
  <c r="A47" i="371"/>
  <c r="A48" i="371"/>
  <c r="A49" i="371"/>
  <c r="A50" i="371"/>
  <c r="A51" i="371"/>
  <c r="A52" i="371"/>
  <c r="A53" i="371"/>
  <c r="A54" i="371"/>
  <c r="A55" i="371"/>
  <c r="A56" i="371"/>
  <c r="A57" i="371"/>
  <c r="A58" i="371"/>
  <c r="A59" i="371"/>
  <c r="A60" i="371"/>
  <c r="J37" i="371"/>
  <c r="E37" i="371"/>
  <c r="J36" i="371"/>
  <c r="E36" i="371"/>
  <c r="J35" i="371"/>
  <c r="E35" i="371"/>
  <c r="J34" i="371"/>
  <c r="E34" i="371"/>
  <c r="J33" i="371"/>
  <c r="E33" i="371"/>
  <c r="J32" i="371"/>
  <c r="E32" i="371"/>
  <c r="J31" i="371"/>
  <c r="E31" i="371"/>
  <c r="J30" i="371"/>
  <c r="E30" i="371"/>
  <c r="J29" i="371"/>
  <c r="E29" i="371"/>
  <c r="J28" i="371"/>
  <c r="E28" i="371"/>
  <c r="J27" i="371"/>
  <c r="E27" i="371"/>
  <c r="J26" i="371"/>
  <c r="E26" i="371"/>
  <c r="J25" i="371"/>
  <c r="E25" i="371"/>
  <c r="J24" i="371"/>
  <c r="E24" i="371"/>
  <c r="J23" i="371"/>
  <c r="E23" i="371"/>
  <c r="J22" i="371"/>
  <c r="E22" i="371"/>
  <c r="J21" i="371"/>
  <c r="E21" i="371"/>
  <c r="J20" i="371"/>
  <c r="E20" i="371"/>
  <c r="J19" i="371"/>
  <c r="E19" i="371"/>
  <c r="J18" i="371"/>
  <c r="E18" i="371"/>
  <c r="J17" i="371"/>
  <c r="E17" i="371"/>
  <c r="J16" i="371"/>
  <c r="E16" i="371"/>
  <c r="J15" i="371"/>
  <c r="E15" i="371"/>
  <c r="A14" i="371"/>
  <c r="A15" i="371"/>
  <c r="A16" i="371"/>
  <c r="A17" i="371"/>
  <c r="A18" i="371"/>
  <c r="A19" i="371"/>
  <c r="A20" i="371"/>
  <c r="A21" i="371"/>
  <c r="A22" i="371"/>
  <c r="A23" i="371"/>
  <c r="A24" i="371"/>
  <c r="A25" i="371"/>
  <c r="A26" i="371"/>
  <c r="A27" i="371"/>
  <c r="A28" i="371"/>
  <c r="A29" i="371"/>
  <c r="A30" i="371"/>
  <c r="A31" i="371"/>
  <c r="A32" i="371"/>
  <c r="A33" i="371"/>
  <c r="A34" i="371"/>
  <c r="A35" i="371"/>
  <c r="A36" i="371"/>
  <c r="J14" i="371"/>
  <c r="F14" i="371"/>
  <c r="F15" i="371"/>
  <c r="F16" i="371"/>
  <c r="F17" i="371"/>
  <c r="F18" i="371"/>
  <c r="F19" i="371"/>
  <c r="F20" i="371"/>
  <c r="F21" i="371"/>
  <c r="F22" i="371"/>
  <c r="F23" i="371"/>
  <c r="F24" i="371"/>
  <c r="F25" i="371"/>
  <c r="F26" i="371"/>
  <c r="F27" i="371"/>
  <c r="F28" i="371"/>
  <c r="F29" i="371"/>
  <c r="F30" i="371"/>
  <c r="F31" i="371"/>
  <c r="F32" i="371"/>
  <c r="F33" i="371"/>
  <c r="F34" i="371"/>
  <c r="F35" i="371"/>
  <c r="F36" i="371"/>
  <c r="E14" i="371"/>
  <c r="J13" i="371"/>
  <c r="E13" i="371"/>
  <c r="M70" i="371"/>
  <c r="L82" i="371"/>
  <c r="M81" i="369"/>
  <c r="M63" i="369"/>
  <c r="N81" i="369"/>
  <c r="N82" i="369"/>
  <c r="H64" i="369"/>
  <c r="M67" i="369"/>
  <c r="M69" i="369"/>
  <c r="O66" i="369"/>
  <c r="J63" i="369"/>
  <c r="P66" i="369"/>
  <c r="J60" i="369"/>
  <c r="E60" i="369"/>
  <c r="J59" i="369"/>
  <c r="E59" i="369"/>
  <c r="J58" i="369"/>
  <c r="E58" i="369"/>
  <c r="J57" i="369"/>
  <c r="E57" i="369"/>
  <c r="J56" i="369"/>
  <c r="E56" i="369"/>
  <c r="J55" i="369"/>
  <c r="E55" i="369"/>
  <c r="J54" i="369"/>
  <c r="E54" i="369"/>
  <c r="J53" i="369"/>
  <c r="E53" i="369"/>
  <c r="J52" i="369"/>
  <c r="E52" i="369"/>
  <c r="J51" i="369"/>
  <c r="E51" i="369"/>
  <c r="J50" i="369"/>
  <c r="E50" i="369"/>
  <c r="J49" i="369"/>
  <c r="E49" i="369"/>
  <c r="J48" i="369"/>
  <c r="E48" i="369"/>
  <c r="J47" i="369"/>
  <c r="E47" i="369"/>
  <c r="J46" i="369"/>
  <c r="E46" i="369"/>
  <c r="J45" i="369"/>
  <c r="E45" i="369"/>
  <c r="J44" i="369"/>
  <c r="E44" i="369"/>
  <c r="J43" i="369"/>
  <c r="E43" i="369"/>
  <c r="J42" i="369"/>
  <c r="E42" i="369"/>
  <c r="J41" i="369"/>
  <c r="E41" i="369"/>
  <c r="J40" i="369"/>
  <c r="E40" i="369"/>
  <c r="J39" i="369"/>
  <c r="E39" i="369"/>
  <c r="J38" i="369"/>
  <c r="F38" i="369"/>
  <c r="F39" i="369"/>
  <c r="F40" i="369"/>
  <c r="F41" i="369"/>
  <c r="F42" i="369"/>
  <c r="F43" i="369"/>
  <c r="F44" i="369"/>
  <c r="F45" i="369"/>
  <c r="F46" i="369"/>
  <c r="F47" i="369"/>
  <c r="F48" i="369"/>
  <c r="F49" i="369"/>
  <c r="F50" i="369"/>
  <c r="F51" i="369"/>
  <c r="F52" i="369"/>
  <c r="F53" i="369"/>
  <c r="F54" i="369"/>
  <c r="F55" i="369"/>
  <c r="F56" i="369"/>
  <c r="F57" i="369"/>
  <c r="F58" i="369"/>
  <c r="F59" i="369"/>
  <c r="F60" i="369"/>
  <c r="E38" i="369"/>
  <c r="A38" i="369"/>
  <c r="A39" i="369"/>
  <c r="A40" i="369"/>
  <c r="A41" i="369"/>
  <c r="A42" i="369"/>
  <c r="A43" i="369"/>
  <c r="A44" i="369"/>
  <c r="A45" i="369"/>
  <c r="A46" i="369"/>
  <c r="A47" i="369"/>
  <c r="A48" i="369"/>
  <c r="A49" i="369"/>
  <c r="A50" i="369"/>
  <c r="A51" i="369"/>
  <c r="A52" i="369"/>
  <c r="A53" i="369"/>
  <c r="A54" i="369"/>
  <c r="A55" i="369"/>
  <c r="A56" i="369"/>
  <c r="A57" i="369"/>
  <c r="A58" i="369"/>
  <c r="A59" i="369"/>
  <c r="A60" i="369"/>
  <c r="J37" i="369"/>
  <c r="E37" i="369"/>
  <c r="J36" i="369"/>
  <c r="E36" i="369"/>
  <c r="J35" i="369"/>
  <c r="E35" i="369"/>
  <c r="J34" i="369"/>
  <c r="E34" i="369"/>
  <c r="J33" i="369"/>
  <c r="E33" i="369"/>
  <c r="J32" i="369"/>
  <c r="E32" i="369"/>
  <c r="J31" i="369"/>
  <c r="E31" i="369"/>
  <c r="J30" i="369"/>
  <c r="E30" i="369"/>
  <c r="J29" i="369"/>
  <c r="E29" i="369"/>
  <c r="J28" i="369"/>
  <c r="E28" i="369"/>
  <c r="J27" i="369"/>
  <c r="E27" i="369"/>
  <c r="J26" i="369"/>
  <c r="E26" i="369"/>
  <c r="J25" i="369"/>
  <c r="E25" i="369"/>
  <c r="J24" i="369"/>
  <c r="E24" i="369"/>
  <c r="J23" i="369"/>
  <c r="E23" i="369"/>
  <c r="J22" i="369"/>
  <c r="E22" i="369"/>
  <c r="J21" i="369"/>
  <c r="E21" i="369"/>
  <c r="J20" i="369"/>
  <c r="E20" i="369"/>
  <c r="J19" i="369"/>
  <c r="E19" i="369"/>
  <c r="J18" i="369"/>
  <c r="E18" i="369"/>
  <c r="J17" i="369"/>
  <c r="E17" i="369"/>
  <c r="J16" i="369"/>
  <c r="E16" i="369"/>
  <c r="J15" i="369"/>
  <c r="E15" i="369"/>
  <c r="J14" i="369"/>
  <c r="F14" i="369"/>
  <c r="F15" i="369"/>
  <c r="F16" i="369"/>
  <c r="F17" i="369"/>
  <c r="F18" i="369"/>
  <c r="F19" i="369"/>
  <c r="F20" i="369"/>
  <c r="F21" i="369"/>
  <c r="F22" i="369"/>
  <c r="F23" i="369"/>
  <c r="F24" i="369"/>
  <c r="F25" i="369"/>
  <c r="F26" i="369"/>
  <c r="F27" i="369"/>
  <c r="F28" i="369"/>
  <c r="F29" i="369"/>
  <c r="F30" i="369"/>
  <c r="F31" i="369"/>
  <c r="F32" i="369"/>
  <c r="F33" i="369"/>
  <c r="F34" i="369"/>
  <c r="F35" i="369"/>
  <c r="F36" i="369"/>
  <c r="E14" i="369"/>
  <c r="A14" i="369"/>
  <c r="A15" i="369"/>
  <c r="A16" i="369"/>
  <c r="A17" i="369"/>
  <c r="A18" i="369"/>
  <c r="A19" i="369"/>
  <c r="A20" i="369"/>
  <c r="A21" i="369"/>
  <c r="A22" i="369"/>
  <c r="A23" i="369"/>
  <c r="A24" i="369"/>
  <c r="A25" i="369"/>
  <c r="A26" i="369"/>
  <c r="A27" i="369"/>
  <c r="A28" i="369"/>
  <c r="A29" i="369"/>
  <c r="A30" i="369"/>
  <c r="A31" i="369"/>
  <c r="A32" i="369"/>
  <c r="A33" i="369"/>
  <c r="A34" i="369"/>
  <c r="A35" i="369"/>
  <c r="A36" i="369"/>
  <c r="J13" i="369"/>
  <c r="E13" i="369"/>
  <c r="I64" i="371"/>
  <c r="M82" i="371"/>
  <c r="M70" i="369"/>
  <c r="L82" i="369"/>
  <c r="M81" i="367"/>
  <c r="M68" i="367"/>
  <c r="H64" i="367"/>
  <c r="M67" i="367"/>
  <c r="M69" i="367"/>
  <c r="O66" i="367"/>
  <c r="J63" i="367"/>
  <c r="P66" i="367"/>
  <c r="L63" i="367"/>
  <c r="M63" i="367"/>
  <c r="N81" i="367"/>
  <c r="J60" i="367"/>
  <c r="E60" i="367"/>
  <c r="J59" i="367"/>
  <c r="E59" i="367"/>
  <c r="J58" i="367"/>
  <c r="E58" i="367"/>
  <c r="J57" i="367"/>
  <c r="E57" i="367"/>
  <c r="J56" i="367"/>
  <c r="E56" i="367"/>
  <c r="J55" i="367"/>
  <c r="E55" i="367"/>
  <c r="J54" i="367"/>
  <c r="E54" i="367"/>
  <c r="J53" i="367"/>
  <c r="E53" i="367"/>
  <c r="J52" i="367"/>
  <c r="E52" i="367"/>
  <c r="J51" i="367"/>
  <c r="E51" i="367"/>
  <c r="J50" i="367"/>
  <c r="E50" i="367"/>
  <c r="J49" i="367"/>
  <c r="E49" i="367"/>
  <c r="J48" i="367"/>
  <c r="E48" i="367"/>
  <c r="J47" i="367"/>
  <c r="E47" i="367"/>
  <c r="J46" i="367"/>
  <c r="E46" i="367"/>
  <c r="J45" i="367"/>
  <c r="E45" i="367"/>
  <c r="J44" i="367"/>
  <c r="E44" i="367"/>
  <c r="J43" i="367"/>
  <c r="E43" i="367"/>
  <c r="J42" i="367"/>
  <c r="E42" i="367"/>
  <c r="J41" i="367"/>
  <c r="E41" i="367"/>
  <c r="J40" i="367"/>
  <c r="E40" i="367"/>
  <c r="J39" i="367"/>
  <c r="E39" i="367"/>
  <c r="J38" i="367"/>
  <c r="F38" i="367"/>
  <c r="F39" i="367"/>
  <c r="F40" i="367"/>
  <c r="F41" i="367"/>
  <c r="F42" i="367"/>
  <c r="F43" i="367"/>
  <c r="F44" i="367"/>
  <c r="F45" i="367"/>
  <c r="F46" i="367"/>
  <c r="F47" i="367"/>
  <c r="F48" i="367"/>
  <c r="F49" i="367"/>
  <c r="F50" i="367"/>
  <c r="F51" i="367"/>
  <c r="F52" i="367"/>
  <c r="F53" i="367"/>
  <c r="F54" i="367"/>
  <c r="F55" i="367"/>
  <c r="F56" i="367"/>
  <c r="F57" i="367"/>
  <c r="F58" i="367"/>
  <c r="F59" i="367"/>
  <c r="F60" i="367"/>
  <c r="E38" i="367"/>
  <c r="A38" i="367"/>
  <c r="A39" i="367"/>
  <c r="A40" i="367"/>
  <c r="A41" i="367"/>
  <c r="A42" i="367"/>
  <c r="A43" i="367"/>
  <c r="A44" i="367"/>
  <c r="A45" i="367"/>
  <c r="A46" i="367"/>
  <c r="A47" i="367"/>
  <c r="A48" i="367"/>
  <c r="A49" i="367"/>
  <c r="A50" i="367"/>
  <c r="A51" i="367"/>
  <c r="A52" i="367"/>
  <c r="A53" i="367"/>
  <c r="A54" i="367"/>
  <c r="A55" i="367"/>
  <c r="A56" i="367"/>
  <c r="A57" i="367"/>
  <c r="A58" i="367"/>
  <c r="A59" i="367"/>
  <c r="A60" i="367"/>
  <c r="J37" i="367"/>
  <c r="E37" i="367"/>
  <c r="J36" i="367"/>
  <c r="E36" i="367"/>
  <c r="J35" i="367"/>
  <c r="E35" i="367"/>
  <c r="J34" i="367"/>
  <c r="E34" i="367"/>
  <c r="J33" i="367"/>
  <c r="E33" i="367"/>
  <c r="J32" i="367"/>
  <c r="E32" i="367"/>
  <c r="J31" i="367"/>
  <c r="E31" i="367"/>
  <c r="J30" i="367"/>
  <c r="E30" i="367"/>
  <c r="J29" i="367"/>
  <c r="E29" i="367"/>
  <c r="J28" i="367"/>
  <c r="E28" i="367"/>
  <c r="J27" i="367"/>
  <c r="E27" i="367"/>
  <c r="J26" i="367"/>
  <c r="E26" i="367"/>
  <c r="J25" i="367"/>
  <c r="E25" i="367"/>
  <c r="J24" i="367"/>
  <c r="E24" i="367"/>
  <c r="J23" i="367"/>
  <c r="E23" i="367"/>
  <c r="J22" i="367"/>
  <c r="E22" i="367"/>
  <c r="J21" i="367"/>
  <c r="E21" i="367"/>
  <c r="J20" i="367"/>
  <c r="E20" i="367"/>
  <c r="J19" i="367"/>
  <c r="E19" i="367"/>
  <c r="J18" i="367"/>
  <c r="E18" i="367"/>
  <c r="J17" i="367"/>
  <c r="E17" i="367"/>
  <c r="J16" i="367"/>
  <c r="E16" i="367"/>
  <c r="A14" i="367"/>
  <c r="A15" i="367"/>
  <c r="A16" i="367"/>
  <c r="A17" i="367"/>
  <c r="A18" i="367"/>
  <c r="A19" i="367"/>
  <c r="A20" i="367"/>
  <c r="A21" i="367"/>
  <c r="A22" i="367"/>
  <c r="A23" i="367"/>
  <c r="A24" i="367"/>
  <c r="A25" i="367"/>
  <c r="A26" i="367"/>
  <c r="A27" i="367"/>
  <c r="A28" i="367"/>
  <c r="A29" i="367"/>
  <c r="A30" i="367"/>
  <c r="A31" i="367"/>
  <c r="A32" i="367"/>
  <c r="A33" i="367"/>
  <c r="A34" i="367"/>
  <c r="A35" i="367"/>
  <c r="A36" i="367"/>
  <c r="J15" i="367"/>
  <c r="E15" i="367"/>
  <c r="J14" i="367"/>
  <c r="F14" i="367"/>
  <c r="F15" i="367"/>
  <c r="F16" i="367"/>
  <c r="F17" i="367"/>
  <c r="F18" i="367"/>
  <c r="F19" i="367"/>
  <c r="F20" i="367"/>
  <c r="F21" i="367"/>
  <c r="F22" i="367"/>
  <c r="F23" i="367"/>
  <c r="F24" i="367"/>
  <c r="F25" i="367"/>
  <c r="F26" i="367"/>
  <c r="F27" i="367"/>
  <c r="F28" i="367"/>
  <c r="F29" i="367"/>
  <c r="F30" i="367"/>
  <c r="F31" i="367"/>
  <c r="F32" i="367"/>
  <c r="F33" i="367"/>
  <c r="F34" i="367"/>
  <c r="F35" i="367"/>
  <c r="F36" i="367"/>
  <c r="E14" i="367"/>
  <c r="J13" i="367"/>
  <c r="E13" i="367"/>
  <c r="J64" i="371"/>
  <c r="N67" i="371"/>
  <c r="N69" i="371"/>
  <c r="I64" i="369"/>
  <c r="M82" i="369"/>
  <c r="M70" i="367"/>
  <c r="N82" i="367"/>
  <c r="L82" i="367"/>
  <c r="M81" i="365"/>
  <c r="M68" i="365"/>
  <c r="O66" i="365"/>
  <c r="J63" i="365"/>
  <c r="P66" i="365"/>
  <c r="H64" i="365"/>
  <c r="M67" i="365"/>
  <c r="M69" i="365"/>
  <c r="L63" i="365"/>
  <c r="M63" i="365"/>
  <c r="J60" i="365"/>
  <c r="E60" i="365"/>
  <c r="J59" i="365"/>
  <c r="E59" i="365"/>
  <c r="J58" i="365"/>
  <c r="E58" i="365"/>
  <c r="J57" i="365"/>
  <c r="E57" i="365"/>
  <c r="J56" i="365"/>
  <c r="E56" i="365"/>
  <c r="J55" i="365"/>
  <c r="E55" i="365"/>
  <c r="J54" i="365"/>
  <c r="E54" i="365"/>
  <c r="J53" i="365"/>
  <c r="E53" i="365"/>
  <c r="J52" i="365"/>
  <c r="E52" i="365"/>
  <c r="J51" i="365"/>
  <c r="E51" i="365"/>
  <c r="J50" i="365"/>
  <c r="E50" i="365"/>
  <c r="J49" i="365"/>
  <c r="E49" i="365"/>
  <c r="J48" i="365"/>
  <c r="E48" i="365"/>
  <c r="J47" i="365"/>
  <c r="E47" i="365"/>
  <c r="J46" i="365"/>
  <c r="E46" i="365"/>
  <c r="J45" i="365"/>
  <c r="E45" i="365"/>
  <c r="J44" i="365"/>
  <c r="E44" i="365"/>
  <c r="J43" i="365"/>
  <c r="E43" i="365"/>
  <c r="J42" i="365"/>
  <c r="E42" i="365"/>
  <c r="J41" i="365"/>
  <c r="E41" i="365"/>
  <c r="J40" i="365"/>
  <c r="E40" i="365"/>
  <c r="J39" i="365"/>
  <c r="E39" i="365"/>
  <c r="J38" i="365"/>
  <c r="F38" i="365"/>
  <c r="F39" i="365"/>
  <c r="F40" i="365"/>
  <c r="F41" i="365"/>
  <c r="F42" i="365"/>
  <c r="F43" i="365"/>
  <c r="F44" i="365"/>
  <c r="F45" i="365"/>
  <c r="F46" i="365"/>
  <c r="F47" i="365"/>
  <c r="F48" i="365"/>
  <c r="F49" i="365"/>
  <c r="F50" i="365"/>
  <c r="F51" i="365"/>
  <c r="F52" i="365"/>
  <c r="F53" i="365"/>
  <c r="F54" i="365"/>
  <c r="F55" i="365"/>
  <c r="F56" i="365"/>
  <c r="F57" i="365"/>
  <c r="F58" i="365"/>
  <c r="F59" i="365"/>
  <c r="F60" i="365"/>
  <c r="E38" i="365"/>
  <c r="A38" i="365"/>
  <c r="A39" i="365"/>
  <c r="A40" i="365"/>
  <c r="A41" i="365"/>
  <c r="A42" i="365"/>
  <c r="A43" i="365"/>
  <c r="A44" i="365"/>
  <c r="A45" i="365"/>
  <c r="A46" i="365"/>
  <c r="A47" i="365"/>
  <c r="A48" i="365"/>
  <c r="A49" i="365"/>
  <c r="A50" i="365"/>
  <c r="A51" i="365"/>
  <c r="A52" i="365"/>
  <c r="A53" i="365"/>
  <c r="A54" i="365"/>
  <c r="A55" i="365"/>
  <c r="A56" i="365"/>
  <c r="A57" i="365"/>
  <c r="A58" i="365"/>
  <c r="A59" i="365"/>
  <c r="A60" i="365"/>
  <c r="J37" i="365"/>
  <c r="E37" i="365"/>
  <c r="J36" i="365"/>
  <c r="E36" i="365"/>
  <c r="J35" i="365"/>
  <c r="E35" i="365"/>
  <c r="J34" i="365"/>
  <c r="E34" i="365"/>
  <c r="J33" i="365"/>
  <c r="E33" i="365"/>
  <c r="J32" i="365"/>
  <c r="E32" i="365"/>
  <c r="J31" i="365"/>
  <c r="E31" i="365"/>
  <c r="J30" i="365"/>
  <c r="E30" i="365"/>
  <c r="J29" i="365"/>
  <c r="E29" i="365"/>
  <c r="J28" i="365"/>
  <c r="E28" i="365"/>
  <c r="J27" i="365"/>
  <c r="E27" i="365"/>
  <c r="J26" i="365"/>
  <c r="E26" i="365"/>
  <c r="J25" i="365"/>
  <c r="E25" i="365"/>
  <c r="J24" i="365"/>
  <c r="E24" i="365"/>
  <c r="J23" i="365"/>
  <c r="E23" i="365"/>
  <c r="J22" i="365"/>
  <c r="E22" i="365"/>
  <c r="J21" i="365"/>
  <c r="E21" i="365"/>
  <c r="J20" i="365"/>
  <c r="E20" i="365"/>
  <c r="J19" i="365"/>
  <c r="E19" i="365"/>
  <c r="J18" i="365"/>
  <c r="E18" i="365"/>
  <c r="J17" i="365"/>
  <c r="E17" i="365"/>
  <c r="J16" i="365"/>
  <c r="E16" i="365"/>
  <c r="J15" i="365"/>
  <c r="E15" i="365"/>
  <c r="A14" i="365"/>
  <c r="A15" i="365"/>
  <c r="A16" i="365"/>
  <c r="A17" i="365"/>
  <c r="A18" i="365"/>
  <c r="A19" i="365"/>
  <c r="A20" i="365"/>
  <c r="A21" i="365"/>
  <c r="A22" i="365"/>
  <c r="A23" i="365"/>
  <c r="A24" i="365"/>
  <c r="A25" i="365"/>
  <c r="A26" i="365"/>
  <c r="A27" i="365"/>
  <c r="A28" i="365"/>
  <c r="A29" i="365"/>
  <c r="A30" i="365"/>
  <c r="A31" i="365"/>
  <c r="A32" i="365"/>
  <c r="A33" i="365"/>
  <c r="A34" i="365"/>
  <c r="A35" i="365"/>
  <c r="A36" i="365"/>
  <c r="J14" i="365"/>
  <c r="F14" i="365"/>
  <c r="F15" i="365"/>
  <c r="F16" i="365"/>
  <c r="F17" i="365"/>
  <c r="F18" i="365"/>
  <c r="F19" i="365"/>
  <c r="F20" i="365"/>
  <c r="F21" i="365"/>
  <c r="F22" i="365"/>
  <c r="F23" i="365"/>
  <c r="F24" i="365"/>
  <c r="F25" i="365"/>
  <c r="F26" i="365"/>
  <c r="F27" i="365"/>
  <c r="F28" i="365"/>
  <c r="F29" i="365"/>
  <c r="F30" i="365"/>
  <c r="F31" i="365"/>
  <c r="F32" i="365"/>
  <c r="F33" i="365"/>
  <c r="F34" i="365"/>
  <c r="F35" i="365"/>
  <c r="F36" i="365"/>
  <c r="E14" i="365"/>
  <c r="J13" i="365"/>
  <c r="E13" i="365"/>
  <c r="N70" i="371"/>
  <c r="P70" i="371"/>
  <c r="P69" i="371"/>
  <c r="N67" i="369"/>
  <c r="N69" i="369"/>
  <c r="J64" i="369"/>
  <c r="M82" i="367"/>
  <c r="I64" i="367"/>
  <c r="M70" i="365"/>
  <c r="N81" i="365"/>
  <c r="M81" i="363"/>
  <c r="M68" i="363"/>
  <c r="O66" i="363"/>
  <c r="J63" i="363"/>
  <c r="P66" i="363"/>
  <c r="H64" i="363"/>
  <c r="L63" i="363"/>
  <c r="M63" i="363"/>
  <c r="N81" i="363"/>
  <c r="J60" i="363"/>
  <c r="E60" i="363"/>
  <c r="J59" i="363"/>
  <c r="E59" i="363"/>
  <c r="J58" i="363"/>
  <c r="E58" i="363"/>
  <c r="J57" i="363"/>
  <c r="E57" i="363"/>
  <c r="J56" i="363"/>
  <c r="E56" i="363"/>
  <c r="J55" i="363"/>
  <c r="E55" i="363"/>
  <c r="J54" i="363"/>
  <c r="E54" i="363"/>
  <c r="J53" i="363"/>
  <c r="E53" i="363"/>
  <c r="J52" i="363"/>
  <c r="E52" i="363"/>
  <c r="J51" i="363"/>
  <c r="E51" i="363"/>
  <c r="J50" i="363"/>
  <c r="E50" i="363"/>
  <c r="J49" i="363"/>
  <c r="E49" i="363"/>
  <c r="J48" i="363"/>
  <c r="E48" i="363"/>
  <c r="J47" i="363"/>
  <c r="E47" i="363"/>
  <c r="J46" i="363"/>
  <c r="E46" i="363"/>
  <c r="J45" i="363"/>
  <c r="E45" i="363"/>
  <c r="J44" i="363"/>
  <c r="E44" i="363"/>
  <c r="J43" i="363"/>
  <c r="E43" i="363"/>
  <c r="J42" i="363"/>
  <c r="E42" i="363"/>
  <c r="J41" i="363"/>
  <c r="E41" i="363"/>
  <c r="J40" i="363"/>
  <c r="E40" i="363"/>
  <c r="J39" i="363"/>
  <c r="E39" i="363"/>
  <c r="J38" i="363"/>
  <c r="F38" i="363"/>
  <c r="F39" i="363"/>
  <c r="F40" i="363"/>
  <c r="F41" i="363"/>
  <c r="F42" i="363"/>
  <c r="F43" i="363"/>
  <c r="F44" i="363"/>
  <c r="F45" i="363"/>
  <c r="F46" i="363"/>
  <c r="F47" i="363"/>
  <c r="F48" i="363"/>
  <c r="F49" i="363"/>
  <c r="F50" i="363"/>
  <c r="F51" i="363"/>
  <c r="F52" i="363"/>
  <c r="F53" i="363"/>
  <c r="F54" i="363"/>
  <c r="F55" i="363"/>
  <c r="F56" i="363"/>
  <c r="F57" i="363"/>
  <c r="F58" i="363"/>
  <c r="F59" i="363"/>
  <c r="F60" i="363"/>
  <c r="E38" i="363"/>
  <c r="A38" i="363"/>
  <c r="A39" i="363"/>
  <c r="A40" i="363"/>
  <c r="A41" i="363"/>
  <c r="A42" i="363"/>
  <c r="A43" i="363"/>
  <c r="A44" i="363"/>
  <c r="A45" i="363"/>
  <c r="A46" i="363"/>
  <c r="A47" i="363"/>
  <c r="A48" i="363"/>
  <c r="A49" i="363"/>
  <c r="A50" i="363"/>
  <c r="A51" i="363"/>
  <c r="A52" i="363"/>
  <c r="A53" i="363"/>
  <c r="A54" i="363"/>
  <c r="A55" i="363"/>
  <c r="A56" i="363"/>
  <c r="A57" i="363"/>
  <c r="A58" i="363"/>
  <c r="A59" i="363"/>
  <c r="A60" i="363"/>
  <c r="J37" i="363"/>
  <c r="E37" i="363"/>
  <c r="J36" i="363"/>
  <c r="E36" i="363"/>
  <c r="J35" i="363"/>
  <c r="E35" i="363"/>
  <c r="J34" i="363"/>
  <c r="E34" i="363"/>
  <c r="J33" i="363"/>
  <c r="E33" i="363"/>
  <c r="J32" i="363"/>
  <c r="E32" i="363"/>
  <c r="J31" i="363"/>
  <c r="E31" i="363"/>
  <c r="J30" i="363"/>
  <c r="E30" i="363"/>
  <c r="J29" i="363"/>
  <c r="E29" i="363"/>
  <c r="J28" i="363"/>
  <c r="E28" i="363"/>
  <c r="J27" i="363"/>
  <c r="E27" i="363"/>
  <c r="J26" i="363"/>
  <c r="E26" i="363"/>
  <c r="J25" i="363"/>
  <c r="E25" i="363"/>
  <c r="J24" i="363"/>
  <c r="E24" i="363"/>
  <c r="J23" i="363"/>
  <c r="E23" i="363"/>
  <c r="J22" i="363"/>
  <c r="E22" i="363"/>
  <c r="J21" i="363"/>
  <c r="E21" i="363"/>
  <c r="J20" i="363"/>
  <c r="E20" i="363"/>
  <c r="J19" i="363"/>
  <c r="E19" i="363"/>
  <c r="J18" i="363"/>
  <c r="E18" i="363"/>
  <c r="J17" i="363"/>
  <c r="E17" i="363"/>
  <c r="J16" i="363"/>
  <c r="E16" i="363"/>
  <c r="J15" i="363"/>
  <c r="F14" i="363"/>
  <c r="F15" i="363"/>
  <c r="F16" i="363"/>
  <c r="F17" i="363"/>
  <c r="F18" i="363"/>
  <c r="F19" i="363"/>
  <c r="F20" i="363"/>
  <c r="F21" i="363"/>
  <c r="F22" i="363"/>
  <c r="F23" i="363"/>
  <c r="F24" i="363"/>
  <c r="F25" i="363"/>
  <c r="F26" i="363"/>
  <c r="F27" i="363"/>
  <c r="F28" i="363"/>
  <c r="F29" i="363"/>
  <c r="F30" i="363"/>
  <c r="F31" i="363"/>
  <c r="F32" i="363"/>
  <c r="F33" i="363"/>
  <c r="F34" i="363"/>
  <c r="F35" i="363"/>
  <c r="F36" i="363"/>
  <c r="E15" i="363"/>
  <c r="J14" i="363"/>
  <c r="E14" i="363"/>
  <c r="A14" i="363"/>
  <c r="A15" i="363"/>
  <c r="A16" i="363"/>
  <c r="A17" i="363"/>
  <c r="A18" i="363"/>
  <c r="A19" i="363"/>
  <c r="A20" i="363"/>
  <c r="A21" i="363"/>
  <c r="A22" i="363"/>
  <c r="A23" i="363"/>
  <c r="A24" i="363"/>
  <c r="A25" i="363"/>
  <c r="A26" i="363"/>
  <c r="A27" i="363"/>
  <c r="A28" i="363"/>
  <c r="A29" i="363"/>
  <c r="A30" i="363"/>
  <c r="A31" i="363"/>
  <c r="A32" i="363"/>
  <c r="A33" i="363"/>
  <c r="A34" i="363"/>
  <c r="A35" i="363"/>
  <c r="A36" i="363"/>
  <c r="J13" i="363"/>
  <c r="E13" i="363"/>
  <c r="N70" i="369"/>
  <c r="P70" i="369"/>
  <c r="P69" i="369"/>
  <c r="N67" i="367"/>
  <c r="N69" i="367"/>
  <c r="J64" i="367"/>
  <c r="N82" i="365"/>
  <c r="L82" i="365"/>
  <c r="N82" i="363"/>
  <c r="L82" i="363"/>
  <c r="M67" i="363"/>
  <c r="M69" i="363"/>
  <c r="M81" i="361"/>
  <c r="N68" i="361"/>
  <c r="M68" i="361"/>
  <c r="H64" i="361"/>
  <c r="M67" i="361"/>
  <c r="M69" i="361"/>
  <c r="O66" i="361"/>
  <c r="J63" i="361"/>
  <c r="P66" i="361"/>
  <c r="L63" i="361"/>
  <c r="M63" i="361"/>
  <c r="J60" i="361"/>
  <c r="E60" i="361"/>
  <c r="J59" i="361"/>
  <c r="E59" i="361"/>
  <c r="J58" i="361"/>
  <c r="E58" i="361"/>
  <c r="J57" i="361"/>
  <c r="E57" i="361"/>
  <c r="J56" i="361"/>
  <c r="E56" i="361"/>
  <c r="J55" i="361"/>
  <c r="E55" i="361"/>
  <c r="J54" i="361"/>
  <c r="E54" i="361"/>
  <c r="J53" i="361"/>
  <c r="E53" i="361"/>
  <c r="J52" i="361"/>
  <c r="E52" i="361"/>
  <c r="J51" i="361"/>
  <c r="E51" i="361"/>
  <c r="J50" i="361"/>
  <c r="E50" i="361"/>
  <c r="J49" i="361"/>
  <c r="E49" i="361"/>
  <c r="J48" i="361"/>
  <c r="E48" i="361"/>
  <c r="J47" i="361"/>
  <c r="E47" i="361"/>
  <c r="J46" i="361"/>
  <c r="E46" i="361"/>
  <c r="J45" i="361"/>
  <c r="E45" i="361"/>
  <c r="J44" i="361"/>
  <c r="E44" i="361"/>
  <c r="J43" i="361"/>
  <c r="E43" i="361"/>
  <c r="J42" i="361"/>
  <c r="E42" i="361"/>
  <c r="J41" i="361"/>
  <c r="E41" i="361"/>
  <c r="J40" i="361"/>
  <c r="E40" i="361"/>
  <c r="J39" i="361"/>
  <c r="E39" i="361"/>
  <c r="J38" i="361"/>
  <c r="F38" i="361"/>
  <c r="F39" i="361"/>
  <c r="F40" i="361"/>
  <c r="F41" i="361"/>
  <c r="F42" i="361"/>
  <c r="F43" i="361"/>
  <c r="F44" i="361"/>
  <c r="F45" i="361"/>
  <c r="F46" i="361"/>
  <c r="F47" i="361"/>
  <c r="F48" i="361"/>
  <c r="F49" i="361"/>
  <c r="F50" i="361"/>
  <c r="F51" i="361"/>
  <c r="F52" i="361"/>
  <c r="F53" i="361"/>
  <c r="F54" i="361"/>
  <c r="F55" i="361"/>
  <c r="F56" i="361"/>
  <c r="F57" i="361"/>
  <c r="F58" i="361"/>
  <c r="F59" i="361"/>
  <c r="F60" i="361"/>
  <c r="E38" i="361"/>
  <c r="A38" i="361"/>
  <c r="A39" i="361"/>
  <c r="A40" i="361"/>
  <c r="A41" i="361"/>
  <c r="A42" i="361"/>
  <c r="A43" i="361"/>
  <c r="A44" i="361"/>
  <c r="A45" i="361"/>
  <c r="A46" i="361"/>
  <c r="A47" i="361"/>
  <c r="A48" i="361"/>
  <c r="A49" i="361"/>
  <c r="A50" i="361"/>
  <c r="A51" i="361"/>
  <c r="A52" i="361"/>
  <c r="A53" i="361"/>
  <c r="A54" i="361"/>
  <c r="A55" i="361"/>
  <c r="A56" i="361"/>
  <c r="A57" i="361"/>
  <c r="A58" i="361"/>
  <c r="A59" i="361"/>
  <c r="A60" i="361"/>
  <c r="J37" i="361"/>
  <c r="E37" i="361"/>
  <c r="J36" i="361"/>
  <c r="E36" i="361"/>
  <c r="J35" i="361"/>
  <c r="E35" i="361"/>
  <c r="J34" i="361"/>
  <c r="E34" i="361"/>
  <c r="J33" i="361"/>
  <c r="E33" i="361"/>
  <c r="J32" i="361"/>
  <c r="E32" i="361"/>
  <c r="J31" i="361"/>
  <c r="E31" i="361"/>
  <c r="J30" i="361"/>
  <c r="E30" i="361"/>
  <c r="J29" i="361"/>
  <c r="E29" i="361"/>
  <c r="J28" i="361"/>
  <c r="E28" i="361"/>
  <c r="J27" i="361"/>
  <c r="E27" i="361"/>
  <c r="J26" i="361"/>
  <c r="E26" i="361"/>
  <c r="J25" i="361"/>
  <c r="E25" i="361"/>
  <c r="J24" i="361"/>
  <c r="E24" i="361"/>
  <c r="J23" i="361"/>
  <c r="E23" i="361"/>
  <c r="J22" i="361"/>
  <c r="E22" i="361"/>
  <c r="J21" i="361"/>
  <c r="E21" i="361"/>
  <c r="J20" i="361"/>
  <c r="E20" i="361"/>
  <c r="J19" i="361"/>
  <c r="E19" i="361"/>
  <c r="J18" i="361"/>
  <c r="E18" i="361"/>
  <c r="J17" i="361"/>
  <c r="E17" i="361"/>
  <c r="J16" i="361"/>
  <c r="E16" i="361"/>
  <c r="J15" i="361"/>
  <c r="E15" i="361"/>
  <c r="A14" i="361"/>
  <c r="A15" i="361"/>
  <c r="A16" i="361"/>
  <c r="A17" i="361"/>
  <c r="A18" i="361"/>
  <c r="A19" i="361"/>
  <c r="A20" i="361"/>
  <c r="A21" i="361"/>
  <c r="A22" i="361"/>
  <c r="A23" i="361"/>
  <c r="A24" i="361"/>
  <c r="A25" i="361"/>
  <c r="A26" i="361"/>
  <c r="A27" i="361"/>
  <c r="A28" i="361"/>
  <c r="A29" i="361"/>
  <c r="A30" i="361"/>
  <c r="A31" i="361"/>
  <c r="A32" i="361"/>
  <c r="A33" i="361"/>
  <c r="A34" i="361"/>
  <c r="A35" i="361"/>
  <c r="A36" i="361"/>
  <c r="J14" i="361"/>
  <c r="F14" i="361"/>
  <c r="F15" i="361"/>
  <c r="F16" i="361"/>
  <c r="F17" i="361"/>
  <c r="F18" i="361"/>
  <c r="F19" i="361"/>
  <c r="F20" i="361"/>
  <c r="F21" i="361"/>
  <c r="F22" i="361"/>
  <c r="F23" i="361"/>
  <c r="F24" i="361"/>
  <c r="F25" i="361"/>
  <c r="F26" i="361"/>
  <c r="F27" i="361"/>
  <c r="F28" i="361"/>
  <c r="F29" i="361"/>
  <c r="F30" i="361"/>
  <c r="F31" i="361"/>
  <c r="F32" i="361"/>
  <c r="F33" i="361"/>
  <c r="F34" i="361"/>
  <c r="F35" i="361"/>
  <c r="F36" i="361"/>
  <c r="E14" i="361"/>
  <c r="J13" i="361"/>
  <c r="E13" i="361"/>
  <c r="N70" i="367"/>
  <c r="P70" i="367"/>
  <c r="P69" i="367"/>
  <c r="M82" i="365"/>
  <c r="I64" i="365"/>
  <c r="M70" i="363"/>
  <c r="M82" i="363"/>
  <c r="I64" i="363"/>
  <c r="M70" i="361"/>
  <c r="N81" i="361"/>
  <c r="M81" i="359"/>
  <c r="L63" i="359"/>
  <c r="M63" i="359"/>
  <c r="N81" i="359"/>
  <c r="N82" i="359"/>
  <c r="K82" i="359"/>
  <c r="M82" i="359"/>
  <c r="H64" i="359"/>
  <c r="M67" i="359"/>
  <c r="M69" i="359"/>
  <c r="M70" i="359"/>
  <c r="I64" i="359"/>
  <c r="N67" i="359"/>
  <c r="N68" i="359"/>
  <c r="N69" i="359"/>
  <c r="N70" i="359"/>
  <c r="P70" i="359"/>
  <c r="P69" i="359"/>
  <c r="O66" i="359"/>
  <c r="J63" i="359"/>
  <c r="P66" i="359"/>
  <c r="J64" i="359"/>
  <c r="J60" i="359"/>
  <c r="F38" i="359"/>
  <c r="F39" i="359"/>
  <c r="F40" i="359"/>
  <c r="F41" i="359"/>
  <c r="F42" i="359"/>
  <c r="F43" i="359"/>
  <c r="F44" i="359"/>
  <c r="F45" i="359"/>
  <c r="F46" i="359"/>
  <c r="F47" i="359"/>
  <c r="F48" i="359"/>
  <c r="F49" i="359"/>
  <c r="F50" i="359"/>
  <c r="F51" i="359"/>
  <c r="F52" i="359"/>
  <c r="F53" i="359"/>
  <c r="F54" i="359"/>
  <c r="F55" i="359"/>
  <c r="F56" i="359"/>
  <c r="F57" i="359"/>
  <c r="F58" i="359"/>
  <c r="F59" i="359"/>
  <c r="F60" i="359"/>
  <c r="E60" i="359"/>
  <c r="A38" i="359"/>
  <c r="A39" i="359"/>
  <c r="A40" i="359"/>
  <c r="A41" i="359"/>
  <c r="A42" i="359"/>
  <c r="A43" i="359"/>
  <c r="A44" i="359"/>
  <c r="A45" i="359"/>
  <c r="A46" i="359"/>
  <c r="A47" i="359"/>
  <c r="A48" i="359"/>
  <c r="A49" i="359"/>
  <c r="A50" i="359"/>
  <c r="A51" i="359"/>
  <c r="A52" i="359"/>
  <c r="A53" i="359"/>
  <c r="A54" i="359"/>
  <c r="A55" i="359"/>
  <c r="A56" i="359"/>
  <c r="A57" i="359"/>
  <c r="A58" i="359"/>
  <c r="A59" i="359"/>
  <c r="A60" i="359"/>
  <c r="J59" i="359"/>
  <c r="E59" i="359"/>
  <c r="J58" i="359"/>
  <c r="E58" i="359"/>
  <c r="J57" i="359"/>
  <c r="E57" i="359"/>
  <c r="J56" i="359"/>
  <c r="E56" i="359"/>
  <c r="J55" i="359"/>
  <c r="E55" i="359"/>
  <c r="J54" i="359"/>
  <c r="E54" i="359"/>
  <c r="J53" i="359"/>
  <c r="E53" i="359"/>
  <c r="J52" i="359"/>
  <c r="E52" i="359"/>
  <c r="J51" i="359"/>
  <c r="E51" i="359"/>
  <c r="J50" i="359"/>
  <c r="E50" i="359"/>
  <c r="J49" i="359"/>
  <c r="E49" i="359"/>
  <c r="J48" i="359"/>
  <c r="E48" i="359"/>
  <c r="J47" i="359"/>
  <c r="E47" i="359"/>
  <c r="J46" i="359"/>
  <c r="E46" i="359"/>
  <c r="J45" i="359"/>
  <c r="E45" i="359"/>
  <c r="J44" i="359"/>
  <c r="E44" i="359"/>
  <c r="J43" i="359"/>
  <c r="E43" i="359"/>
  <c r="J42" i="359"/>
  <c r="E42" i="359"/>
  <c r="J41" i="359"/>
  <c r="E41" i="359"/>
  <c r="J40" i="359"/>
  <c r="E40" i="359"/>
  <c r="J39" i="359"/>
  <c r="E39" i="359"/>
  <c r="J38" i="359"/>
  <c r="E38" i="359"/>
  <c r="J37" i="359"/>
  <c r="E37" i="359"/>
  <c r="J36" i="359"/>
  <c r="F14" i="359"/>
  <c r="F15" i="359"/>
  <c r="F16" i="359"/>
  <c r="F17" i="359"/>
  <c r="F18" i="359"/>
  <c r="F19" i="359"/>
  <c r="F20" i="359"/>
  <c r="F21" i="359"/>
  <c r="F22" i="359"/>
  <c r="F23" i="359"/>
  <c r="F24" i="359"/>
  <c r="F25" i="359"/>
  <c r="F26" i="359"/>
  <c r="F27" i="359"/>
  <c r="F28" i="359"/>
  <c r="F29" i="359"/>
  <c r="F30" i="359"/>
  <c r="F31" i="359"/>
  <c r="F32" i="359"/>
  <c r="F33" i="359"/>
  <c r="F34" i="359"/>
  <c r="F35" i="359"/>
  <c r="F36" i="359"/>
  <c r="E36" i="359"/>
  <c r="A14" i="359"/>
  <c r="A15" i="359"/>
  <c r="A16" i="359"/>
  <c r="A17" i="359"/>
  <c r="A18" i="359"/>
  <c r="A19" i="359"/>
  <c r="A20" i="359"/>
  <c r="A21" i="359"/>
  <c r="A22" i="359"/>
  <c r="A23" i="359"/>
  <c r="A24" i="359"/>
  <c r="A25" i="359"/>
  <c r="A26" i="359"/>
  <c r="A27" i="359"/>
  <c r="A28" i="359"/>
  <c r="A29" i="359"/>
  <c r="A30" i="359"/>
  <c r="A31" i="359"/>
  <c r="A32" i="359"/>
  <c r="A33" i="359"/>
  <c r="A34" i="359"/>
  <c r="A35" i="359"/>
  <c r="A36" i="359"/>
  <c r="J35" i="359"/>
  <c r="E35" i="359"/>
  <c r="J34" i="359"/>
  <c r="E34" i="359"/>
  <c r="J33" i="359"/>
  <c r="E33" i="359"/>
  <c r="J32" i="359"/>
  <c r="E32" i="359"/>
  <c r="J31" i="359"/>
  <c r="E31" i="359"/>
  <c r="J30" i="359"/>
  <c r="E30" i="359"/>
  <c r="J29" i="359"/>
  <c r="E29" i="359"/>
  <c r="J28" i="359"/>
  <c r="E28" i="359"/>
  <c r="J27" i="359"/>
  <c r="E27" i="359"/>
  <c r="J26" i="359"/>
  <c r="E26" i="359"/>
  <c r="J25" i="359"/>
  <c r="E25" i="359"/>
  <c r="J24" i="359"/>
  <c r="E24" i="359"/>
  <c r="J23" i="359"/>
  <c r="E23" i="359"/>
  <c r="J22" i="359"/>
  <c r="E22" i="359"/>
  <c r="J21" i="359"/>
  <c r="E21" i="359"/>
  <c r="J20" i="359"/>
  <c r="E20" i="359"/>
  <c r="J19" i="359"/>
  <c r="E19" i="359"/>
  <c r="J18" i="359"/>
  <c r="E18" i="359"/>
  <c r="J17" i="359"/>
  <c r="E17" i="359"/>
  <c r="J16" i="359"/>
  <c r="E16" i="359"/>
  <c r="J13" i="359"/>
  <c r="J14" i="359"/>
  <c r="J15" i="359"/>
  <c r="E13" i="359"/>
  <c r="E14" i="359"/>
  <c r="E15" i="359"/>
  <c r="M81" i="357"/>
  <c r="L63" i="357"/>
  <c r="M63" i="357"/>
  <c r="N81" i="357"/>
  <c r="N82" i="357"/>
  <c r="K82" i="357"/>
  <c r="M82" i="357"/>
  <c r="H64" i="357"/>
  <c r="M67" i="357"/>
  <c r="M69" i="357"/>
  <c r="M70" i="357"/>
  <c r="I64" i="357"/>
  <c r="N67" i="357"/>
  <c r="N68" i="357"/>
  <c r="N69" i="357"/>
  <c r="N70" i="357"/>
  <c r="P70" i="357"/>
  <c r="P69" i="357"/>
  <c r="O66" i="357"/>
  <c r="J63" i="357"/>
  <c r="P66" i="357"/>
  <c r="J64" i="357"/>
  <c r="J60" i="357"/>
  <c r="F38" i="357"/>
  <c r="F39" i="357"/>
  <c r="F40" i="357"/>
  <c r="F41" i="357"/>
  <c r="F42" i="357"/>
  <c r="F43" i="357"/>
  <c r="F44" i="357"/>
  <c r="F45" i="357"/>
  <c r="F46" i="357"/>
  <c r="F47" i="357"/>
  <c r="F48" i="357"/>
  <c r="F49" i="357"/>
  <c r="F50" i="357"/>
  <c r="F51" i="357"/>
  <c r="F52" i="357"/>
  <c r="F53" i="357"/>
  <c r="F54" i="357"/>
  <c r="F55" i="357"/>
  <c r="F56" i="357"/>
  <c r="F57" i="357"/>
  <c r="F58" i="357"/>
  <c r="F59" i="357"/>
  <c r="F60" i="357"/>
  <c r="E60" i="357"/>
  <c r="A38" i="357"/>
  <c r="A39" i="357"/>
  <c r="A40" i="357"/>
  <c r="A41" i="357"/>
  <c r="A42" i="357"/>
  <c r="A43" i="357"/>
  <c r="A44" i="357"/>
  <c r="A45" i="357"/>
  <c r="A46" i="357"/>
  <c r="A47" i="357"/>
  <c r="A48" i="357"/>
  <c r="A49" i="357"/>
  <c r="A50" i="357"/>
  <c r="A51" i="357"/>
  <c r="A52" i="357"/>
  <c r="A53" i="357"/>
  <c r="A54" i="357"/>
  <c r="A55" i="357"/>
  <c r="A56" i="357"/>
  <c r="A57" i="357"/>
  <c r="A58" i="357"/>
  <c r="A59" i="357"/>
  <c r="A60" i="357"/>
  <c r="J59" i="357"/>
  <c r="E59" i="357"/>
  <c r="J58" i="357"/>
  <c r="E58" i="357"/>
  <c r="J57" i="357"/>
  <c r="E57" i="357"/>
  <c r="J56" i="357"/>
  <c r="E56" i="357"/>
  <c r="J55" i="357"/>
  <c r="E55" i="357"/>
  <c r="J54" i="357"/>
  <c r="E54" i="357"/>
  <c r="J53" i="357"/>
  <c r="E53" i="357"/>
  <c r="J52" i="357"/>
  <c r="E52" i="357"/>
  <c r="J51" i="357"/>
  <c r="E51" i="357"/>
  <c r="J50" i="357"/>
  <c r="E50" i="357"/>
  <c r="J49" i="357"/>
  <c r="E49" i="357"/>
  <c r="J48" i="357"/>
  <c r="E48" i="357"/>
  <c r="J47" i="357"/>
  <c r="E47" i="357"/>
  <c r="J46" i="357"/>
  <c r="E46" i="357"/>
  <c r="J45" i="357"/>
  <c r="E45" i="357"/>
  <c r="J44" i="357"/>
  <c r="E44" i="357"/>
  <c r="J43" i="357"/>
  <c r="E43" i="357"/>
  <c r="J42" i="357"/>
  <c r="E42" i="357"/>
  <c r="J41" i="357"/>
  <c r="E41" i="357"/>
  <c r="J40" i="357"/>
  <c r="E40" i="357"/>
  <c r="J39" i="357"/>
  <c r="E39" i="357"/>
  <c r="J38" i="357"/>
  <c r="E38" i="357"/>
  <c r="J37" i="357"/>
  <c r="E37" i="357"/>
  <c r="J36" i="357"/>
  <c r="F14" i="357"/>
  <c r="F15" i="357"/>
  <c r="F16" i="357"/>
  <c r="F17" i="357"/>
  <c r="F18" i="357"/>
  <c r="F19" i="357"/>
  <c r="F20" i="357"/>
  <c r="F21" i="357"/>
  <c r="F22" i="357"/>
  <c r="F23" i="357"/>
  <c r="F24" i="357"/>
  <c r="F25" i="357"/>
  <c r="F26" i="357"/>
  <c r="F27" i="357"/>
  <c r="F28" i="357"/>
  <c r="F29" i="357"/>
  <c r="F30" i="357"/>
  <c r="F31" i="357"/>
  <c r="F32" i="357"/>
  <c r="F33" i="357"/>
  <c r="F34" i="357"/>
  <c r="F35" i="357"/>
  <c r="F36" i="357"/>
  <c r="E36" i="357"/>
  <c r="A14" i="357"/>
  <c r="A15" i="357"/>
  <c r="A16" i="357"/>
  <c r="A17" i="357"/>
  <c r="A18" i="357"/>
  <c r="A19" i="357"/>
  <c r="A20" i="357"/>
  <c r="A21" i="357"/>
  <c r="A22" i="357"/>
  <c r="A23" i="357"/>
  <c r="A24" i="357"/>
  <c r="A25" i="357"/>
  <c r="A26" i="357"/>
  <c r="A27" i="357"/>
  <c r="A28" i="357"/>
  <c r="A29" i="357"/>
  <c r="A30" i="357"/>
  <c r="A31" i="357"/>
  <c r="A32" i="357"/>
  <c r="A33" i="357"/>
  <c r="A34" i="357"/>
  <c r="A35" i="357"/>
  <c r="A36" i="357"/>
  <c r="J35" i="357"/>
  <c r="E35" i="357"/>
  <c r="J34" i="357"/>
  <c r="E34" i="357"/>
  <c r="J33" i="357"/>
  <c r="E33" i="357"/>
  <c r="J32" i="357"/>
  <c r="E32" i="357"/>
  <c r="J31" i="357"/>
  <c r="E31" i="357"/>
  <c r="J30" i="357"/>
  <c r="E30" i="357"/>
  <c r="J29" i="357"/>
  <c r="E29" i="357"/>
  <c r="J28" i="357"/>
  <c r="E28" i="357"/>
  <c r="J27" i="357"/>
  <c r="E27" i="357"/>
  <c r="J26" i="357"/>
  <c r="E26" i="357"/>
  <c r="J25" i="357"/>
  <c r="E25" i="357"/>
  <c r="J24" i="357"/>
  <c r="E24" i="357"/>
  <c r="J23" i="357"/>
  <c r="E23" i="357"/>
  <c r="J22" i="357"/>
  <c r="E22" i="357"/>
  <c r="J21" i="357"/>
  <c r="E21" i="357"/>
  <c r="J20" i="357"/>
  <c r="E20" i="357"/>
  <c r="J19" i="357"/>
  <c r="E19" i="357"/>
  <c r="J18" i="357"/>
  <c r="E18" i="357"/>
  <c r="J17" i="357"/>
  <c r="E17" i="357"/>
  <c r="J16" i="357"/>
  <c r="E16" i="357"/>
  <c r="J13" i="357"/>
  <c r="J14" i="357"/>
  <c r="J15" i="357"/>
  <c r="E13" i="357"/>
  <c r="E14" i="357"/>
  <c r="E15" i="357"/>
  <c r="M81" i="355"/>
  <c r="N68" i="355"/>
  <c r="O66" i="355"/>
  <c r="J63" i="355"/>
  <c r="P66" i="355"/>
  <c r="I64" i="355"/>
  <c r="N67" i="355"/>
  <c r="N69" i="355"/>
  <c r="N70" i="355"/>
  <c r="L63" i="355"/>
  <c r="M63" i="355"/>
  <c r="N81" i="355"/>
  <c r="J60" i="355"/>
  <c r="E60" i="355"/>
  <c r="J59" i="355"/>
  <c r="E59" i="355"/>
  <c r="J58" i="355"/>
  <c r="E58" i="355"/>
  <c r="J57" i="355"/>
  <c r="E57" i="355"/>
  <c r="J56" i="355"/>
  <c r="E56" i="355"/>
  <c r="J55" i="355"/>
  <c r="E55" i="355"/>
  <c r="J54" i="355"/>
  <c r="E54" i="355"/>
  <c r="J53" i="355"/>
  <c r="E53" i="355"/>
  <c r="J52" i="355"/>
  <c r="E52" i="355"/>
  <c r="J51" i="355"/>
  <c r="E51" i="355"/>
  <c r="J50" i="355"/>
  <c r="E50" i="355"/>
  <c r="J49" i="355"/>
  <c r="E49" i="355"/>
  <c r="J48" i="355"/>
  <c r="E48" i="355"/>
  <c r="J47" i="355"/>
  <c r="E47" i="355"/>
  <c r="J46" i="355"/>
  <c r="E46" i="355"/>
  <c r="J45" i="355"/>
  <c r="E45" i="355"/>
  <c r="J44" i="355"/>
  <c r="E44" i="355"/>
  <c r="J43" i="355"/>
  <c r="E43" i="355"/>
  <c r="J42" i="355"/>
  <c r="E42" i="355"/>
  <c r="J41" i="355"/>
  <c r="E41" i="355"/>
  <c r="J40" i="355"/>
  <c r="E40" i="355"/>
  <c r="J39" i="355"/>
  <c r="E39" i="355"/>
  <c r="J38" i="355"/>
  <c r="F38" i="355"/>
  <c r="F39" i="355"/>
  <c r="F40" i="355"/>
  <c r="F41" i="355"/>
  <c r="F42" i="355"/>
  <c r="F43" i="355"/>
  <c r="F44" i="355"/>
  <c r="F45" i="355"/>
  <c r="F46" i="355"/>
  <c r="F47" i="355"/>
  <c r="F48" i="355"/>
  <c r="F49" i="355"/>
  <c r="F50" i="355"/>
  <c r="F51" i="355"/>
  <c r="F52" i="355"/>
  <c r="F53" i="355"/>
  <c r="F54" i="355"/>
  <c r="F55" i="355"/>
  <c r="F56" i="355"/>
  <c r="F57" i="355"/>
  <c r="F58" i="355"/>
  <c r="F59" i="355"/>
  <c r="F60" i="355"/>
  <c r="E38" i="355"/>
  <c r="A38" i="355"/>
  <c r="A39" i="355"/>
  <c r="A40" i="355"/>
  <c r="A41" i="355"/>
  <c r="A42" i="355"/>
  <c r="A43" i="355"/>
  <c r="A44" i="355"/>
  <c r="A45" i="355"/>
  <c r="A46" i="355"/>
  <c r="A47" i="355"/>
  <c r="A48" i="355"/>
  <c r="A49" i="355"/>
  <c r="A50" i="355"/>
  <c r="A51" i="355"/>
  <c r="A52" i="355"/>
  <c r="A53" i="355"/>
  <c r="A54" i="355"/>
  <c r="A55" i="355"/>
  <c r="A56" i="355"/>
  <c r="A57" i="355"/>
  <c r="A58" i="355"/>
  <c r="A59" i="355"/>
  <c r="A60" i="355"/>
  <c r="J37" i="355"/>
  <c r="E37" i="355"/>
  <c r="J36" i="355"/>
  <c r="E36" i="355"/>
  <c r="J35" i="355"/>
  <c r="E35" i="355"/>
  <c r="J34" i="355"/>
  <c r="E34" i="355"/>
  <c r="J33" i="355"/>
  <c r="E33" i="355"/>
  <c r="J32" i="355"/>
  <c r="E32" i="355"/>
  <c r="J31" i="355"/>
  <c r="E31" i="355"/>
  <c r="J30" i="355"/>
  <c r="E30" i="355"/>
  <c r="J29" i="355"/>
  <c r="E29" i="355"/>
  <c r="J28" i="355"/>
  <c r="E28" i="355"/>
  <c r="J27" i="355"/>
  <c r="E27" i="355"/>
  <c r="J26" i="355"/>
  <c r="E26" i="355"/>
  <c r="J25" i="355"/>
  <c r="E25" i="355"/>
  <c r="J24" i="355"/>
  <c r="E24" i="355"/>
  <c r="J23" i="355"/>
  <c r="E23" i="355"/>
  <c r="J22" i="355"/>
  <c r="E22" i="355"/>
  <c r="J21" i="355"/>
  <c r="E21" i="355"/>
  <c r="J20" i="355"/>
  <c r="E20" i="355"/>
  <c r="J19" i="355"/>
  <c r="E19" i="355"/>
  <c r="J18" i="355"/>
  <c r="E18" i="355"/>
  <c r="J17" i="355"/>
  <c r="E17" i="355"/>
  <c r="J16" i="355"/>
  <c r="F14" i="355"/>
  <c r="F15" i="355"/>
  <c r="F16" i="355"/>
  <c r="F17" i="355"/>
  <c r="F18" i="355"/>
  <c r="F19" i="355"/>
  <c r="F20" i="355"/>
  <c r="F21" i="355"/>
  <c r="F22" i="355"/>
  <c r="F23" i="355"/>
  <c r="F24" i="355"/>
  <c r="F25" i="355"/>
  <c r="F26" i="355"/>
  <c r="F27" i="355"/>
  <c r="F28" i="355"/>
  <c r="F29" i="355"/>
  <c r="F30" i="355"/>
  <c r="F31" i="355"/>
  <c r="F32" i="355"/>
  <c r="F33" i="355"/>
  <c r="F34" i="355"/>
  <c r="F35" i="355"/>
  <c r="F36" i="355"/>
  <c r="E16" i="355"/>
  <c r="J15" i="355"/>
  <c r="E15" i="355"/>
  <c r="J14" i="355"/>
  <c r="E14" i="355"/>
  <c r="A14" i="355"/>
  <c r="A15" i="355"/>
  <c r="A16" i="355"/>
  <c r="A17" i="355"/>
  <c r="A18" i="355"/>
  <c r="A19" i="355"/>
  <c r="A20" i="355"/>
  <c r="A21" i="355"/>
  <c r="A22" i="355"/>
  <c r="A23" i="355"/>
  <c r="A24" i="355"/>
  <c r="A25" i="355"/>
  <c r="A26" i="355"/>
  <c r="A27" i="355"/>
  <c r="A28" i="355"/>
  <c r="A29" i="355"/>
  <c r="A30" i="355"/>
  <c r="A31" i="355"/>
  <c r="A32" i="355"/>
  <c r="A33" i="355"/>
  <c r="A34" i="355"/>
  <c r="A35" i="355"/>
  <c r="A36" i="355"/>
  <c r="J13" i="355"/>
  <c r="E13" i="355"/>
  <c r="N82" i="355"/>
  <c r="K82" i="355"/>
  <c r="H64" i="355"/>
  <c r="M82" i="355"/>
  <c r="J64" i="355"/>
  <c r="M67" i="355"/>
  <c r="M69" i="355"/>
  <c r="M81" i="351"/>
  <c r="M63" i="351"/>
  <c r="N81" i="351"/>
  <c r="N68" i="351"/>
  <c r="O66" i="351"/>
  <c r="J63" i="351"/>
  <c r="P66" i="351"/>
  <c r="I64" i="351"/>
  <c r="N67" i="351"/>
  <c r="N69" i="351"/>
  <c r="N70" i="351"/>
  <c r="J60" i="351"/>
  <c r="E60" i="351"/>
  <c r="J59" i="351"/>
  <c r="E59" i="351"/>
  <c r="J58" i="351"/>
  <c r="E58" i="351"/>
  <c r="J57" i="351"/>
  <c r="E57" i="351"/>
  <c r="J56" i="351"/>
  <c r="E56" i="351"/>
  <c r="J55" i="351"/>
  <c r="E55" i="351"/>
  <c r="J54" i="351"/>
  <c r="E54" i="351"/>
  <c r="J53" i="351"/>
  <c r="E53" i="351"/>
  <c r="J52" i="351"/>
  <c r="E52" i="351"/>
  <c r="J51" i="351"/>
  <c r="E51" i="351"/>
  <c r="J50" i="351"/>
  <c r="E50" i="351"/>
  <c r="J49" i="351"/>
  <c r="E49" i="351"/>
  <c r="J48" i="351"/>
  <c r="E48" i="351"/>
  <c r="J47" i="351"/>
  <c r="E47" i="351"/>
  <c r="J46" i="351"/>
  <c r="E46" i="351"/>
  <c r="J45" i="351"/>
  <c r="E45" i="351"/>
  <c r="J44" i="351"/>
  <c r="E44" i="351"/>
  <c r="J43" i="351"/>
  <c r="E43" i="351"/>
  <c r="J42" i="351"/>
  <c r="E42" i="351"/>
  <c r="J41" i="351"/>
  <c r="E41" i="351"/>
  <c r="J40" i="351"/>
  <c r="E40" i="351"/>
  <c r="J39" i="351"/>
  <c r="E39" i="351"/>
  <c r="J38" i="351"/>
  <c r="F38" i="351"/>
  <c r="F39" i="351"/>
  <c r="F40" i="351"/>
  <c r="F41" i="351"/>
  <c r="F42" i="351"/>
  <c r="F43" i="351"/>
  <c r="F44" i="351"/>
  <c r="F45" i="351"/>
  <c r="F46" i="351"/>
  <c r="F47" i="351"/>
  <c r="F48" i="351"/>
  <c r="F49" i="351"/>
  <c r="F50" i="351"/>
  <c r="F51" i="351"/>
  <c r="F52" i="351"/>
  <c r="F53" i="351"/>
  <c r="F54" i="351"/>
  <c r="F55" i="351"/>
  <c r="F56" i="351"/>
  <c r="F57" i="351"/>
  <c r="F58" i="351"/>
  <c r="F59" i="351"/>
  <c r="F60" i="351"/>
  <c r="E38" i="351"/>
  <c r="A38" i="351"/>
  <c r="A39" i="351"/>
  <c r="A40" i="351"/>
  <c r="A41" i="351"/>
  <c r="A42" i="351"/>
  <c r="A43" i="351"/>
  <c r="A44" i="351"/>
  <c r="A45" i="351"/>
  <c r="A46" i="351"/>
  <c r="A47" i="351"/>
  <c r="A48" i="351"/>
  <c r="A49" i="351"/>
  <c r="A50" i="351"/>
  <c r="A51" i="351"/>
  <c r="A52" i="351"/>
  <c r="A53" i="351"/>
  <c r="A54" i="351"/>
  <c r="A55" i="351"/>
  <c r="A56" i="351"/>
  <c r="A57" i="351"/>
  <c r="A58" i="351"/>
  <c r="A59" i="351"/>
  <c r="A60" i="351"/>
  <c r="J37" i="351"/>
  <c r="E37" i="351"/>
  <c r="J36" i="351"/>
  <c r="E36" i="351"/>
  <c r="J35" i="351"/>
  <c r="E35" i="351"/>
  <c r="J34" i="351"/>
  <c r="E34" i="351"/>
  <c r="J33" i="351"/>
  <c r="E33" i="351"/>
  <c r="J32" i="351"/>
  <c r="E32" i="351"/>
  <c r="J31" i="351"/>
  <c r="E31" i="351"/>
  <c r="J30" i="351"/>
  <c r="E30" i="351"/>
  <c r="J29" i="351"/>
  <c r="E29" i="351"/>
  <c r="J28" i="351"/>
  <c r="E28" i="351"/>
  <c r="J27" i="351"/>
  <c r="E27" i="351"/>
  <c r="J26" i="351"/>
  <c r="E26" i="351"/>
  <c r="J25" i="351"/>
  <c r="E25" i="351"/>
  <c r="J24" i="351"/>
  <c r="E24" i="351"/>
  <c r="J23" i="351"/>
  <c r="E23" i="351"/>
  <c r="J22" i="351"/>
  <c r="E22" i="351"/>
  <c r="J21" i="351"/>
  <c r="E21" i="351"/>
  <c r="J20" i="351"/>
  <c r="E20" i="351"/>
  <c r="J19" i="351"/>
  <c r="E19" i="351"/>
  <c r="J18" i="351"/>
  <c r="E18" i="351"/>
  <c r="J17" i="351"/>
  <c r="E17" i="351"/>
  <c r="J16" i="351"/>
  <c r="E16" i="351"/>
  <c r="J15" i="351"/>
  <c r="J13" i="351"/>
  <c r="J14" i="351"/>
  <c r="F14" i="351"/>
  <c r="F15" i="351"/>
  <c r="F16" i="351"/>
  <c r="F17" i="351"/>
  <c r="F18" i="351"/>
  <c r="F19" i="351"/>
  <c r="F20" i="351"/>
  <c r="F21" i="351"/>
  <c r="F22" i="351"/>
  <c r="F23" i="351"/>
  <c r="F24" i="351"/>
  <c r="F25" i="351"/>
  <c r="F26" i="351"/>
  <c r="F27" i="351"/>
  <c r="F28" i="351"/>
  <c r="F29" i="351"/>
  <c r="F30" i="351"/>
  <c r="F31" i="351"/>
  <c r="F32" i="351"/>
  <c r="F33" i="351"/>
  <c r="F34" i="351"/>
  <c r="F35" i="351"/>
  <c r="F36" i="351"/>
  <c r="E15" i="351"/>
  <c r="E14" i="351"/>
  <c r="A14" i="351"/>
  <c r="A15" i="351"/>
  <c r="A16" i="351"/>
  <c r="A17" i="351"/>
  <c r="A18" i="351"/>
  <c r="A19" i="351"/>
  <c r="A20" i="351"/>
  <c r="A21" i="351"/>
  <c r="A22" i="351"/>
  <c r="A23" i="351"/>
  <c r="A24" i="351"/>
  <c r="A25" i="351"/>
  <c r="A26" i="351"/>
  <c r="A27" i="351"/>
  <c r="A28" i="351"/>
  <c r="A29" i="351"/>
  <c r="A30" i="351"/>
  <c r="A31" i="351"/>
  <c r="A32" i="351"/>
  <c r="A33" i="351"/>
  <c r="A34" i="351"/>
  <c r="A35" i="351"/>
  <c r="A36" i="351"/>
  <c r="E13" i="351"/>
  <c r="P69" i="355"/>
  <c r="M70" i="355"/>
  <c r="P70" i="355"/>
  <c r="N82" i="351"/>
  <c r="K82" i="351"/>
  <c r="M81" i="349"/>
  <c r="M63" i="349"/>
  <c r="N81" i="349"/>
  <c r="O66" i="349"/>
  <c r="J63" i="349"/>
  <c r="P66" i="349"/>
  <c r="H64" i="349"/>
  <c r="M67" i="349"/>
  <c r="M69" i="349"/>
  <c r="J60" i="349"/>
  <c r="E60" i="349"/>
  <c r="J59" i="349"/>
  <c r="E59" i="349"/>
  <c r="J58" i="349"/>
  <c r="E58" i="349"/>
  <c r="J57" i="349"/>
  <c r="E57" i="349"/>
  <c r="J56" i="349"/>
  <c r="E56" i="349"/>
  <c r="J55" i="349"/>
  <c r="E55" i="349"/>
  <c r="J54" i="349"/>
  <c r="E54" i="349"/>
  <c r="J53" i="349"/>
  <c r="E53" i="349"/>
  <c r="J52" i="349"/>
  <c r="E52" i="349"/>
  <c r="J51" i="349"/>
  <c r="E51" i="349"/>
  <c r="J50" i="349"/>
  <c r="E50" i="349"/>
  <c r="J49" i="349"/>
  <c r="E49" i="349"/>
  <c r="J48" i="349"/>
  <c r="E48" i="349"/>
  <c r="J47" i="349"/>
  <c r="E47" i="349"/>
  <c r="J46" i="349"/>
  <c r="E46" i="349"/>
  <c r="J45" i="349"/>
  <c r="E45" i="349"/>
  <c r="J44" i="349"/>
  <c r="E44" i="349"/>
  <c r="J43" i="349"/>
  <c r="E43" i="349"/>
  <c r="J42" i="349"/>
  <c r="E42" i="349"/>
  <c r="J41" i="349"/>
  <c r="E41" i="349"/>
  <c r="J40" i="349"/>
  <c r="E40" i="349"/>
  <c r="J39" i="349"/>
  <c r="E39" i="349"/>
  <c r="J38" i="349"/>
  <c r="F38" i="349"/>
  <c r="F39" i="349"/>
  <c r="F40" i="349"/>
  <c r="F41" i="349"/>
  <c r="F42" i="349"/>
  <c r="F43" i="349"/>
  <c r="F44" i="349"/>
  <c r="F45" i="349"/>
  <c r="F46" i="349"/>
  <c r="F47" i="349"/>
  <c r="F48" i="349"/>
  <c r="F49" i="349"/>
  <c r="F50" i="349"/>
  <c r="F51" i="349"/>
  <c r="F52" i="349"/>
  <c r="F53" i="349"/>
  <c r="F54" i="349"/>
  <c r="F55" i="349"/>
  <c r="F56" i="349"/>
  <c r="F57" i="349"/>
  <c r="F58" i="349"/>
  <c r="F59" i="349"/>
  <c r="F60" i="349"/>
  <c r="E38" i="349"/>
  <c r="A38" i="349"/>
  <c r="A39" i="349"/>
  <c r="A40" i="349"/>
  <c r="A41" i="349"/>
  <c r="A42" i="349"/>
  <c r="A43" i="349"/>
  <c r="A44" i="349"/>
  <c r="A45" i="349"/>
  <c r="A46" i="349"/>
  <c r="A47" i="349"/>
  <c r="A48" i="349"/>
  <c r="A49" i="349"/>
  <c r="A50" i="349"/>
  <c r="A51" i="349"/>
  <c r="A52" i="349"/>
  <c r="A53" i="349"/>
  <c r="A54" i="349"/>
  <c r="A55" i="349"/>
  <c r="A56" i="349"/>
  <c r="A57" i="349"/>
  <c r="A58" i="349"/>
  <c r="A59" i="349"/>
  <c r="A60" i="349"/>
  <c r="J37" i="349"/>
  <c r="E37" i="349"/>
  <c r="J36" i="349"/>
  <c r="E36" i="349"/>
  <c r="J35" i="349"/>
  <c r="E35" i="349"/>
  <c r="J34" i="349"/>
  <c r="E34" i="349"/>
  <c r="J33" i="349"/>
  <c r="E33" i="349"/>
  <c r="J32" i="349"/>
  <c r="E32" i="349"/>
  <c r="J31" i="349"/>
  <c r="E31" i="349"/>
  <c r="J30" i="349"/>
  <c r="E30" i="349"/>
  <c r="J29" i="349"/>
  <c r="E29" i="349"/>
  <c r="J28" i="349"/>
  <c r="E28" i="349"/>
  <c r="J27" i="349"/>
  <c r="E27" i="349"/>
  <c r="J26" i="349"/>
  <c r="E26" i="349"/>
  <c r="J25" i="349"/>
  <c r="E25" i="349"/>
  <c r="J24" i="349"/>
  <c r="E24" i="349"/>
  <c r="J23" i="349"/>
  <c r="E23" i="349"/>
  <c r="J22" i="349"/>
  <c r="E22" i="349"/>
  <c r="J21" i="349"/>
  <c r="E21" i="349"/>
  <c r="J20" i="349"/>
  <c r="E20" i="349"/>
  <c r="J19" i="349"/>
  <c r="E19" i="349"/>
  <c r="J18" i="349"/>
  <c r="E18" i="349"/>
  <c r="J17" i="349"/>
  <c r="E17" i="349"/>
  <c r="J16" i="349"/>
  <c r="E16" i="349"/>
  <c r="J15" i="349"/>
  <c r="E15" i="349"/>
  <c r="A14" i="349"/>
  <c r="A15" i="349"/>
  <c r="A16" i="349"/>
  <c r="A17" i="349"/>
  <c r="A18" i="349"/>
  <c r="A19" i="349"/>
  <c r="A20" i="349"/>
  <c r="A21" i="349"/>
  <c r="A22" i="349"/>
  <c r="A23" i="349"/>
  <c r="A24" i="349"/>
  <c r="A25" i="349"/>
  <c r="A26" i="349"/>
  <c r="A27" i="349"/>
  <c r="A28" i="349"/>
  <c r="A29" i="349"/>
  <c r="A30" i="349"/>
  <c r="A31" i="349"/>
  <c r="A32" i="349"/>
  <c r="A33" i="349"/>
  <c r="A34" i="349"/>
  <c r="A35" i="349"/>
  <c r="A36" i="349"/>
  <c r="J14" i="349"/>
  <c r="F14" i="349"/>
  <c r="F15" i="349"/>
  <c r="F16" i="349"/>
  <c r="F17" i="349"/>
  <c r="F18" i="349"/>
  <c r="F19" i="349"/>
  <c r="F20" i="349"/>
  <c r="F21" i="349"/>
  <c r="F22" i="349"/>
  <c r="F23" i="349"/>
  <c r="F24" i="349"/>
  <c r="F25" i="349"/>
  <c r="F26" i="349"/>
  <c r="F27" i="349"/>
  <c r="F28" i="349"/>
  <c r="F29" i="349"/>
  <c r="F30" i="349"/>
  <c r="F31" i="349"/>
  <c r="F32" i="349"/>
  <c r="F33" i="349"/>
  <c r="F34" i="349"/>
  <c r="F35" i="349"/>
  <c r="F36" i="349"/>
  <c r="E14" i="349"/>
  <c r="J13" i="349"/>
  <c r="E13" i="349"/>
  <c r="M82" i="351"/>
  <c r="H64" i="351"/>
  <c r="M70" i="349"/>
  <c r="N82" i="349"/>
  <c r="L82" i="349"/>
  <c r="M81" i="347"/>
  <c r="O66" i="347"/>
  <c r="J63" i="347"/>
  <c r="P66" i="347"/>
  <c r="H64" i="347"/>
  <c r="M67" i="347"/>
  <c r="M69" i="347"/>
  <c r="L63" i="347"/>
  <c r="M63" i="347"/>
  <c r="N81" i="347"/>
  <c r="J60" i="347"/>
  <c r="E60" i="347"/>
  <c r="J59" i="347"/>
  <c r="E59" i="347"/>
  <c r="J58" i="347"/>
  <c r="E58" i="347"/>
  <c r="J57" i="347"/>
  <c r="E57" i="347"/>
  <c r="J56" i="347"/>
  <c r="E56" i="347"/>
  <c r="J55" i="347"/>
  <c r="E55" i="347"/>
  <c r="J54" i="347"/>
  <c r="E54" i="347"/>
  <c r="J53" i="347"/>
  <c r="E53" i="347"/>
  <c r="J52" i="347"/>
  <c r="E52" i="347"/>
  <c r="J51" i="347"/>
  <c r="E51" i="347"/>
  <c r="J50" i="347"/>
  <c r="E50" i="347"/>
  <c r="J49" i="347"/>
  <c r="E49" i="347"/>
  <c r="J48" i="347"/>
  <c r="E48" i="347"/>
  <c r="J47" i="347"/>
  <c r="E47" i="347"/>
  <c r="J46" i="347"/>
  <c r="E46" i="347"/>
  <c r="J45" i="347"/>
  <c r="E45" i="347"/>
  <c r="J44" i="347"/>
  <c r="E44" i="347"/>
  <c r="J43" i="347"/>
  <c r="E43" i="347"/>
  <c r="J42" i="347"/>
  <c r="E42" i="347"/>
  <c r="J41" i="347"/>
  <c r="E41" i="347"/>
  <c r="J40" i="347"/>
  <c r="E40" i="347"/>
  <c r="J39" i="347"/>
  <c r="E39" i="347"/>
  <c r="J38" i="347"/>
  <c r="F38" i="347"/>
  <c r="F39" i="347"/>
  <c r="F40" i="347"/>
  <c r="F41" i="347"/>
  <c r="F42" i="347"/>
  <c r="F43" i="347"/>
  <c r="F44" i="347"/>
  <c r="F45" i="347"/>
  <c r="F46" i="347"/>
  <c r="F47" i="347"/>
  <c r="F48" i="347"/>
  <c r="F49" i="347"/>
  <c r="F50" i="347"/>
  <c r="F51" i="347"/>
  <c r="F52" i="347"/>
  <c r="F53" i="347"/>
  <c r="F54" i="347"/>
  <c r="F55" i="347"/>
  <c r="F56" i="347"/>
  <c r="F57" i="347"/>
  <c r="F58" i="347"/>
  <c r="F59" i="347"/>
  <c r="F60" i="347"/>
  <c r="E38" i="347"/>
  <c r="A38" i="347"/>
  <c r="A39" i="347"/>
  <c r="A40" i="347"/>
  <c r="A41" i="347"/>
  <c r="A42" i="347"/>
  <c r="A43" i="347"/>
  <c r="A44" i="347"/>
  <c r="A45" i="347"/>
  <c r="A46" i="347"/>
  <c r="A47" i="347"/>
  <c r="A48" i="347"/>
  <c r="A49" i="347"/>
  <c r="A50" i="347"/>
  <c r="A51" i="347"/>
  <c r="A52" i="347"/>
  <c r="A53" i="347"/>
  <c r="A54" i="347"/>
  <c r="A55" i="347"/>
  <c r="A56" i="347"/>
  <c r="A57" i="347"/>
  <c r="A58" i="347"/>
  <c r="A59" i="347"/>
  <c r="A60" i="347"/>
  <c r="J37" i="347"/>
  <c r="E37" i="347"/>
  <c r="J36" i="347"/>
  <c r="E36" i="347"/>
  <c r="J35" i="347"/>
  <c r="E35" i="347"/>
  <c r="J34" i="347"/>
  <c r="E34" i="347"/>
  <c r="J33" i="347"/>
  <c r="E33" i="347"/>
  <c r="J32" i="347"/>
  <c r="E32" i="347"/>
  <c r="J31" i="347"/>
  <c r="E31" i="347"/>
  <c r="J30" i="347"/>
  <c r="E30" i="347"/>
  <c r="J29" i="347"/>
  <c r="E29" i="347"/>
  <c r="J28" i="347"/>
  <c r="E28" i="347"/>
  <c r="J27" i="347"/>
  <c r="E27" i="347"/>
  <c r="J26" i="347"/>
  <c r="E26" i="347"/>
  <c r="J25" i="347"/>
  <c r="E25" i="347"/>
  <c r="J24" i="347"/>
  <c r="E24" i="347"/>
  <c r="J23" i="347"/>
  <c r="E23" i="347"/>
  <c r="J22" i="347"/>
  <c r="E22" i="347"/>
  <c r="J21" i="347"/>
  <c r="E21" i="347"/>
  <c r="J20" i="347"/>
  <c r="E20" i="347"/>
  <c r="J19" i="347"/>
  <c r="E19" i="347"/>
  <c r="J18" i="347"/>
  <c r="E18" i="347"/>
  <c r="J17" i="347"/>
  <c r="E17" i="347"/>
  <c r="J16" i="347"/>
  <c r="E16" i="347"/>
  <c r="A14" i="347"/>
  <c r="A15" i="347"/>
  <c r="A16" i="347"/>
  <c r="A17" i="347"/>
  <c r="A18" i="347"/>
  <c r="A19" i="347"/>
  <c r="A20" i="347"/>
  <c r="A21" i="347"/>
  <c r="A22" i="347"/>
  <c r="A23" i="347"/>
  <c r="A24" i="347"/>
  <c r="A25" i="347"/>
  <c r="A26" i="347"/>
  <c r="A27" i="347"/>
  <c r="A28" i="347"/>
  <c r="A29" i="347"/>
  <c r="A30" i="347"/>
  <c r="A31" i="347"/>
  <c r="A32" i="347"/>
  <c r="A33" i="347"/>
  <c r="A34" i="347"/>
  <c r="A35" i="347"/>
  <c r="A36" i="347"/>
  <c r="J15" i="347"/>
  <c r="E15" i="347"/>
  <c r="J14" i="347"/>
  <c r="F14" i="347"/>
  <c r="F15" i="347"/>
  <c r="F16" i="347"/>
  <c r="F17" i="347"/>
  <c r="F18" i="347"/>
  <c r="F19" i="347"/>
  <c r="F20" i="347"/>
  <c r="F21" i="347"/>
  <c r="F22" i="347"/>
  <c r="F23" i="347"/>
  <c r="F24" i="347"/>
  <c r="F25" i="347"/>
  <c r="F26" i="347"/>
  <c r="F27" i="347"/>
  <c r="F28" i="347"/>
  <c r="F29" i="347"/>
  <c r="F30" i="347"/>
  <c r="F31" i="347"/>
  <c r="F32" i="347"/>
  <c r="F33" i="347"/>
  <c r="F34" i="347"/>
  <c r="F35" i="347"/>
  <c r="F36" i="347"/>
  <c r="E14" i="347"/>
  <c r="J13" i="347"/>
  <c r="E13" i="347"/>
  <c r="J64" i="351"/>
  <c r="M67" i="351"/>
  <c r="M69" i="351"/>
  <c r="I64" i="349"/>
  <c r="M82" i="349"/>
  <c r="N82" i="347"/>
  <c r="L82" i="347"/>
  <c r="M70" i="347"/>
  <c r="M80" i="345"/>
  <c r="L63" i="345"/>
  <c r="M63" i="345"/>
  <c r="N80" i="345"/>
  <c r="N81" i="345"/>
  <c r="L81" i="345"/>
  <c r="M81" i="345"/>
  <c r="H64" i="345"/>
  <c r="M67" i="345"/>
  <c r="M68" i="345"/>
  <c r="M69" i="345"/>
  <c r="I64" i="345"/>
  <c r="N67" i="345"/>
  <c r="N68" i="345"/>
  <c r="N69" i="345"/>
  <c r="P69" i="345"/>
  <c r="P68" i="345"/>
  <c r="O66" i="345"/>
  <c r="J63" i="345"/>
  <c r="P66" i="345"/>
  <c r="J64" i="345"/>
  <c r="J60" i="345"/>
  <c r="F38" i="345"/>
  <c r="F39" i="345"/>
  <c r="F40" i="345"/>
  <c r="F41" i="345"/>
  <c r="F42" i="345"/>
  <c r="F43" i="345"/>
  <c r="F44" i="345"/>
  <c r="F45" i="345"/>
  <c r="F46" i="345"/>
  <c r="F47" i="345"/>
  <c r="F48" i="345"/>
  <c r="F49" i="345"/>
  <c r="F50" i="345"/>
  <c r="F51" i="345"/>
  <c r="F52" i="345"/>
  <c r="F53" i="345"/>
  <c r="F54" i="345"/>
  <c r="F55" i="345"/>
  <c r="F56" i="345"/>
  <c r="F57" i="345"/>
  <c r="F58" i="345"/>
  <c r="F59" i="345"/>
  <c r="F60" i="345"/>
  <c r="E60" i="345"/>
  <c r="A38" i="345"/>
  <c r="A39" i="345"/>
  <c r="A40" i="345"/>
  <c r="A41" i="345"/>
  <c r="A42" i="345"/>
  <c r="A43" i="345"/>
  <c r="A44" i="345"/>
  <c r="A45" i="345"/>
  <c r="A46" i="345"/>
  <c r="A47" i="345"/>
  <c r="A48" i="345"/>
  <c r="A49" i="345"/>
  <c r="A50" i="345"/>
  <c r="A51" i="345"/>
  <c r="A52" i="345"/>
  <c r="A53" i="345"/>
  <c r="A54" i="345"/>
  <c r="A55" i="345"/>
  <c r="A56" i="345"/>
  <c r="A57" i="345"/>
  <c r="A58" i="345"/>
  <c r="A59" i="345"/>
  <c r="A60" i="345"/>
  <c r="J59" i="345"/>
  <c r="E59" i="345"/>
  <c r="J58" i="345"/>
  <c r="E58" i="345"/>
  <c r="J57" i="345"/>
  <c r="E57" i="345"/>
  <c r="J56" i="345"/>
  <c r="E56" i="345"/>
  <c r="J55" i="345"/>
  <c r="E55" i="345"/>
  <c r="J54" i="345"/>
  <c r="E54" i="345"/>
  <c r="J53" i="345"/>
  <c r="E53" i="345"/>
  <c r="J52" i="345"/>
  <c r="E52" i="345"/>
  <c r="J51" i="345"/>
  <c r="E51" i="345"/>
  <c r="J50" i="345"/>
  <c r="E50" i="345"/>
  <c r="J49" i="345"/>
  <c r="E49" i="345"/>
  <c r="J48" i="345"/>
  <c r="E48" i="345"/>
  <c r="J47" i="345"/>
  <c r="E47" i="345"/>
  <c r="J46" i="345"/>
  <c r="E46" i="345"/>
  <c r="J45" i="345"/>
  <c r="E45" i="345"/>
  <c r="J44" i="345"/>
  <c r="E44" i="345"/>
  <c r="J43" i="345"/>
  <c r="E43" i="345"/>
  <c r="J42" i="345"/>
  <c r="E42" i="345"/>
  <c r="J41" i="345"/>
  <c r="E41" i="345"/>
  <c r="J40" i="345"/>
  <c r="E40" i="345"/>
  <c r="J39" i="345"/>
  <c r="E39" i="345"/>
  <c r="J38" i="345"/>
  <c r="E38" i="345"/>
  <c r="J37" i="345"/>
  <c r="E37" i="345"/>
  <c r="J36" i="345"/>
  <c r="F14" i="345"/>
  <c r="F15" i="345"/>
  <c r="F16" i="345"/>
  <c r="F17" i="345"/>
  <c r="F18" i="345"/>
  <c r="F19" i="345"/>
  <c r="F20" i="345"/>
  <c r="F21" i="345"/>
  <c r="F22" i="345"/>
  <c r="F23" i="345"/>
  <c r="F24" i="345"/>
  <c r="F25" i="345"/>
  <c r="F26" i="345"/>
  <c r="F27" i="345"/>
  <c r="F28" i="345"/>
  <c r="F29" i="345"/>
  <c r="F30" i="345"/>
  <c r="F31" i="345"/>
  <c r="F32" i="345"/>
  <c r="F33" i="345"/>
  <c r="F34" i="345"/>
  <c r="F35" i="345"/>
  <c r="F36" i="345"/>
  <c r="E36" i="345"/>
  <c r="A14" i="345"/>
  <c r="A15" i="345"/>
  <c r="A16" i="345"/>
  <c r="A17" i="345"/>
  <c r="A18" i="345"/>
  <c r="A19" i="345"/>
  <c r="A20" i="345"/>
  <c r="A21" i="345"/>
  <c r="A22" i="345"/>
  <c r="A23" i="345"/>
  <c r="A24" i="345"/>
  <c r="A25" i="345"/>
  <c r="A26" i="345"/>
  <c r="A27" i="345"/>
  <c r="A28" i="345"/>
  <c r="A29" i="345"/>
  <c r="A30" i="345"/>
  <c r="A31" i="345"/>
  <c r="A32" i="345"/>
  <c r="A33" i="345"/>
  <c r="A34" i="345"/>
  <c r="A35" i="345"/>
  <c r="A36" i="345"/>
  <c r="J35" i="345"/>
  <c r="E35" i="345"/>
  <c r="J34" i="345"/>
  <c r="E34" i="345"/>
  <c r="J33" i="345"/>
  <c r="E33" i="345"/>
  <c r="J32" i="345"/>
  <c r="E32" i="345"/>
  <c r="J31" i="345"/>
  <c r="E31" i="345"/>
  <c r="J30" i="345"/>
  <c r="E30" i="345"/>
  <c r="J29" i="345"/>
  <c r="E29" i="345"/>
  <c r="J28" i="345"/>
  <c r="E28" i="345"/>
  <c r="J27" i="345"/>
  <c r="E27" i="345"/>
  <c r="J26" i="345"/>
  <c r="E26" i="345"/>
  <c r="J25" i="345"/>
  <c r="E25" i="345"/>
  <c r="J24" i="345"/>
  <c r="E24" i="345"/>
  <c r="J23" i="345"/>
  <c r="E23" i="345"/>
  <c r="J22" i="345"/>
  <c r="E22" i="345"/>
  <c r="J21" i="345"/>
  <c r="E21" i="345"/>
  <c r="J20" i="345"/>
  <c r="E20" i="345"/>
  <c r="J19" i="345"/>
  <c r="E19" i="345"/>
  <c r="J18" i="345"/>
  <c r="E18" i="345"/>
  <c r="J17" i="345"/>
  <c r="E17" i="345"/>
  <c r="J16" i="345"/>
  <c r="E16" i="345"/>
  <c r="J13" i="345"/>
  <c r="J14" i="345"/>
  <c r="J15" i="345"/>
  <c r="E13" i="345"/>
  <c r="E14" i="345"/>
  <c r="E15" i="345"/>
  <c r="M80" i="343"/>
  <c r="M63" i="343"/>
  <c r="N80" i="343"/>
  <c r="N81" i="343"/>
  <c r="L81" i="343"/>
  <c r="M81" i="343"/>
  <c r="H64" i="343"/>
  <c r="M67" i="343"/>
  <c r="M68" i="343"/>
  <c r="M69" i="343"/>
  <c r="I64" i="343"/>
  <c r="N67" i="343"/>
  <c r="N68" i="343"/>
  <c r="N69" i="343"/>
  <c r="P69" i="343"/>
  <c r="P68" i="343"/>
  <c r="O66" i="343"/>
  <c r="J63" i="343"/>
  <c r="P66" i="343"/>
  <c r="J64" i="343"/>
  <c r="J60" i="343"/>
  <c r="F38" i="343"/>
  <c r="F39" i="343"/>
  <c r="F40" i="343"/>
  <c r="F41" i="343"/>
  <c r="F42" i="343"/>
  <c r="F43" i="343"/>
  <c r="F44" i="343"/>
  <c r="F45" i="343"/>
  <c r="F46" i="343"/>
  <c r="F47" i="343"/>
  <c r="F48" i="343"/>
  <c r="F49" i="343"/>
  <c r="F50" i="343"/>
  <c r="F51" i="343"/>
  <c r="F52" i="343"/>
  <c r="F53" i="343"/>
  <c r="F54" i="343"/>
  <c r="F55" i="343"/>
  <c r="F56" i="343"/>
  <c r="F57" i="343"/>
  <c r="F58" i="343"/>
  <c r="F59" i="343"/>
  <c r="F60" i="343"/>
  <c r="E60" i="343"/>
  <c r="A38" i="343"/>
  <c r="A39" i="343"/>
  <c r="A40" i="343"/>
  <c r="A41" i="343"/>
  <c r="A42" i="343"/>
  <c r="A43" i="343"/>
  <c r="A44" i="343"/>
  <c r="A45" i="343"/>
  <c r="A46" i="343"/>
  <c r="A47" i="343"/>
  <c r="A48" i="343"/>
  <c r="A49" i="343"/>
  <c r="A50" i="343"/>
  <c r="A51" i="343"/>
  <c r="A52" i="343"/>
  <c r="A53" i="343"/>
  <c r="A54" i="343"/>
  <c r="A55" i="343"/>
  <c r="A56" i="343"/>
  <c r="A57" i="343"/>
  <c r="A58" i="343"/>
  <c r="A59" i="343"/>
  <c r="A60" i="343"/>
  <c r="J59" i="343"/>
  <c r="E59" i="343"/>
  <c r="J58" i="343"/>
  <c r="E58" i="343"/>
  <c r="J57" i="343"/>
  <c r="E57" i="343"/>
  <c r="J56" i="343"/>
  <c r="E56" i="343"/>
  <c r="J55" i="343"/>
  <c r="E55" i="343"/>
  <c r="J54" i="343"/>
  <c r="E54" i="343"/>
  <c r="J53" i="343"/>
  <c r="E53" i="343"/>
  <c r="J52" i="343"/>
  <c r="E52" i="343"/>
  <c r="J51" i="343"/>
  <c r="E51" i="343"/>
  <c r="J50" i="343"/>
  <c r="E50" i="343"/>
  <c r="J49" i="343"/>
  <c r="E49" i="343"/>
  <c r="J48" i="343"/>
  <c r="E48" i="343"/>
  <c r="J47" i="343"/>
  <c r="E47" i="343"/>
  <c r="J46" i="343"/>
  <c r="E46" i="343"/>
  <c r="J45" i="343"/>
  <c r="E45" i="343"/>
  <c r="J44" i="343"/>
  <c r="E44" i="343"/>
  <c r="J43" i="343"/>
  <c r="E43" i="343"/>
  <c r="J42" i="343"/>
  <c r="E42" i="343"/>
  <c r="J41" i="343"/>
  <c r="E41" i="343"/>
  <c r="J40" i="343"/>
  <c r="E40" i="343"/>
  <c r="J39" i="343"/>
  <c r="E39" i="343"/>
  <c r="J38" i="343"/>
  <c r="E38" i="343"/>
  <c r="J37" i="343"/>
  <c r="E37" i="343"/>
  <c r="J36" i="343"/>
  <c r="F14" i="343"/>
  <c r="F15" i="343"/>
  <c r="F16" i="343"/>
  <c r="F17" i="343"/>
  <c r="F18" i="343"/>
  <c r="F19" i="343"/>
  <c r="F20" i="343"/>
  <c r="F21" i="343"/>
  <c r="F22" i="343"/>
  <c r="F23" i="343"/>
  <c r="F24" i="343"/>
  <c r="F25" i="343"/>
  <c r="F26" i="343"/>
  <c r="F27" i="343"/>
  <c r="F28" i="343"/>
  <c r="F29" i="343"/>
  <c r="F30" i="343"/>
  <c r="F31" i="343"/>
  <c r="F32" i="343"/>
  <c r="F33" i="343"/>
  <c r="F34" i="343"/>
  <c r="F35" i="343"/>
  <c r="F36" i="343"/>
  <c r="E36" i="343"/>
  <c r="A14" i="343"/>
  <c r="A15" i="343"/>
  <c r="A16" i="343"/>
  <c r="A17" i="343"/>
  <c r="A18" i="343"/>
  <c r="A19" i="343"/>
  <c r="A20" i="343"/>
  <c r="A21" i="343"/>
  <c r="A22" i="343"/>
  <c r="A23" i="343"/>
  <c r="A24" i="343"/>
  <c r="A25" i="343"/>
  <c r="A26" i="343"/>
  <c r="A27" i="343"/>
  <c r="A28" i="343"/>
  <c r="A29" i="343"/>
  <c r="A30" i="343"/>
  <c r="A31" i="343"/>
  <c r="A32" i="343"/>
  <c r="A33" i="343"/>
  <c r="A34" i="343"/>
  <c r="A35" i="343"/>
  <c r="A36" i="343"/>
  <c r="J35" i="343"/>
  <c r="E35" i="343"/>
  <c r="J34" i="343"/>
  <c r="E34" i="343"/>
  <c r="J33" i="343"/>
  <c r="E33" i="343"/>
  <c r="J32" i="343"/>
  <c r="E32" i="343"/>
  <c r="J31" i="343"/>
  <c r="E31" i="343"/>
  <c r="J30" i="343"/>
  <c r="E30" i="343"/>
  <c r="J29" i="343"/>
  <c r="E29" i="343"/>
  <c r="J28" i="343"/>
  <c r="E28" i="343"/>
  <c r="J27" i="343"/>
  <c r="E27" i="343"/>
  <c r="J26" i="343"/>
  <c r="E26" i="343"/>
  <c r="J25" i="343"/>
  <c r="E25" i="343"/>
  <c r="J24" i="343"/>
  <c r="E24" i="343"/>
  <c r="J23" i="343"/>
  <c r="E23" i="343"/>
  <c r="J22" i="343"/>
  <c r="E22" i="343"/>
  <c r="J21" i="343"/>
  <c r="E21" i="343"/>
  <c r="J20" i="343"/>
  <c r="E20" i="343"/>
  <c r="J19" i="343"/>
  <c r="E19" i="343"/>
  <c r="J18" i="343"/>
  <c r="E18" i="343"/>
  <c r="J17" i="343"/>
  <c r="E17" i="343"/>
  <c r="J16" i="343"/>
  <c r="E16" i="343"/>
  <c r="J13" i="343"/>
  <c r="J14" i="343"/>
  <c r="J15" i="343"/>
  <c r="E13" i="343"/>
  <c r="E14" i="343"/>
  <c r="E15" i="343"/>
  <c r="M80" i="340"/>
  <c r="M63" i="340"/>
  <c r="N80" i="340"/>
  <c r="N81" i="340"/>
  <c r="O66" i="340"/>
  <c r="J63" i="340"/>
  <c r="P66" i="340"/>
  <c r="H64" i="340"/>
  <c r="M67" i="340"/>
  <c r="M68" i="340"/>
  <c r="J60" i="340"/>
  <c r="E60" i="340"/>
  <c r="J59" i="340"/>
  <c r="E59" i="340"/>
  <c r="J58" i="340"/>
  <c r="E58" i="340"/>
  <c r="J57" i="340"/>
  <c r="E57" i="340"/>
  <c r="J56" i="340"/>
  <c r="E56" i="340"/>
  <c r="J55" i="340"/>
  <c r="E55" i="340"/>
  <c r="J54" i="340"/>
  <c r="E54" i="340"/>
  <c r="J53" i="340"/>
  <c r="E53" i="340"/>
  <c r="J52" i="340"/>
  <c r="E52" i="340"/>
  <c r="J51" i="340"/>
  <c r="E51" i="340"/>
  <c r="J50" i="340"/>
  <c r="E50" i="340"/>
  <c r="J49" i="340"/>
  <c r="E49" i="340"/>
  <c r="J48" i="340"/>
  <c r="E48" i="340"/>
  <c r="J47" i="340"/>
  <c r="E47" i="340"/>
  <c r="J46" i="340"/>
  <c r="E46" i="340"/>
  <c r="J45" i="340"/>
  <c r="E45" i="340"/>
  <c r="J44" i="340"/>
  <c r="E44" i="340"/>
  <c r="J43" i="340"/>
  <c r="E43" i="340"/>
  <c r="J42" i="340"/>
  <c r="E42" i="340"/>
  <c r="J41" i="340"/>
  <c r="E41" i="340"/>
  <c r="J40" i="340"/>
  <c r="E40" i="340"/>
  <c r="J39" i="340"/>
  <c r="E39" i="340"/>
  <c r="J38" i="340"/>
  <c r="F38" i="340"/>
  <c r="F39" i="340"/>
  <c r="F40" i="340"/>
  <c r="F41" i="340"/>
  <c r="F42" i="340"/>
  <c r="F43" i="340"/>
  <c r="F44" i="340"/>
  <c r="F45" i="340"/>
  <c r="F46" i="340"/>
  <c r="F47" i="340"/>
  <c r="F48" i="340"/>
  <c r="F49" i="340"/>
  <c r="F50" i="340"/>
  <c r="F51" i="340"/>
  <c r="F52" i="340"/>
  <c r="F53" i="340"/>
  <c r="F54" i="340"/>
  <c r="F55" i="340"/>
  <c r="F56" i="340"/>
  <c r="F57" i="340"/>
  <c r="F58" i="340"/>
  <c r="F59" i="340"/>
  <c r="F60" i="340"/>
  <c r="E38" i="340"/>
  <c r="A38" i="340"/>
  <c r="A39" i="340"/>
  <c r="A40" i="340"/>
  <c r="A41" i="340"/>
  <c r="A42" i="340"/>
  <c r="A43" i="340"/>
  <c r="A44" i="340"/>
  <c r="A45" i="340"/>
  <c r="A46" i="340"/>
  <c r="A47" i="340"/>
  <c r="A48" i="340"/>
  <c r="A49" i="340"/>
  <c r="A50" i="340"/>
  <c r="A51" i="340"/>
  <c r="A52" i="340"/>
  <c r="A53" i="340"/>
  <c r="A54" i="340"/>
  <c r="A55" i="340"/>
  <c r="A56" i="340"/>
  <c r="A57" i="340"/>
  <c r="A58" i="340"/>
  <c r="A59" i="340"/>
  <c r="A60" i="340"/>
  <c r="J37" i="340"/>
  <c r="E37" i="340"/>
  <c r="J36" i="340"/>
  <c r="E36" i="340"/>
  <c r="J35" i="340"/>
  <c r="E35" i="340"/>
  <c r="J34" i="340"/>
  <c r="E34" i="340"/>
  <c r="J33" i="340"/>
  <c r="E33" i="340"/>
  <c r="J32" i="340"/>
  <c r="E32" i="340"/>
  <c r="J31" i="340"/>
  <c r="E31" i="340"/>
  <c r="J30" i="340"/>
  <c r="E30" i="340"/>
  <c r="J29" i="340"/>
  <c r="E29" i="340"/>
  <c r="J28" i="340"/>
  <c r="E28" i="340"/>
  <c r="J27" i="340"/>
  <c r="E27" i="340"/>
  <c r="J26" i="340"/>
  <c r="E26" i="340"/>
  <c r="J25" i="340"/>
  <c r="E25" i="340"/>
  <c r="J24" i="340"/>
  <c r="E24" i="340"/>
  <c r="J23" i="340"/>
  <c r="E23" i="340"/>
  <c r="J22" i="340"/>
  <c r="E22" i="340"/>
  <c r="J21" i="340"/>
  <c r="E21" i="340"/>
  <c r="J20" i="340"/>
  <c r="E20" i="340"/>
  <c r="J19" i="340"/>
  <c r="E19" i="340"/>
  <c r="J18" i="340"/>
  <c r="E18" i="340"/>
  <c r="J17" i="340"/>
  <c r="E17" i="340"/>
  <c r="J16" i="340"/>
  <c r="E16" i="340"/>
  <c r="A14" i="340"/>
  <c r="A15" i="340"/>
  <c r="A16" i="340"/>
  <c r="A17" i="340"/>
  <c r="A18" i="340"/>
  <c r="A19" i="340"/>
  <c r="A20" i="340"/>
  <c r="A21" i="340"/>
  <c r="A22" i="340"/>
  <c r="A23" i="340"/>
  <c r="A24" i="340"/>
  <c r="A25" i="340"/>
  <c r="A26" i="340"/>
  <c r="A27" i="340"/>
  <c r="A28" i="340"/>
  <c r="A29" i="340"/>
  <c r="A30" i="340"/>
  <c r="A31" i="340"/>
  <c r="A32" i="340"/>
  <c r="A33" i="340"/>
  <c r="A34" i="340"/>
  <c r="A35" i="340"/>
  <c r="A36" i="340"/>
  <c r="J15" i="340"/>
  <c r="E15" i="340"/>
  <c r="J14" i="340"/>
  <c r="F14" i="340"/>
  <c r="F15" i="340"/>
  <c r="F16" i="340"/>
  <c r="F17" i="340"/>
  <c r="F18" i="340"/>
  <c r="F19" i="340"/>
  <c r="F20" i="340"/>
  <c r="F21" i="340"/>
  <c r="F22" i="340"/>
  <c r="F23" i="340"/>
  <c r="F24" i="340"/>
  <c r="F25" i="340"/>
  <c r="F26" i="340"/>
  <c r="F27" i="340"/>
  <c r="F28" i="340"/>
  <c r="F29" i="340"/>
  <c r="F30" i="340"/>
  <c r="F31" i="340"/>
  <c r="F32" i="340"/>
  <c r="F33" i="340"/>
  <c r="F34" i="340"/>
  <c r="F35" i="340"/>
  <c r="F36" i="340"/>
  <c r="E14" i="340"/>
  <c r="J13" i="340"/>
  <c r="E13" i="340"/>
  <c r="M69" i="340"/>
  <c r="L81" i="340"/>
  <c r="M80" i="338"/>
  <c r="H64" i="338"/>
  <c r="M67" i="338"/>
  <c r="M68" i="338"/>
  <c r="M69" i="338"/>
  <c r="O66" i="338"/>
  <c r="J63" i="338"/>
  <c r="P66" i="338"/>
  <c r="L63" i="338"/>
  <c r="M63" i="338"/>
  <c r="N80" i="338"/>
  <c r="J60" i="338"/>
  <c r="E60" i="338"/>
  <c r="J59" i="338"/>
  <c r="E59" i="338"/>
  <c r="J58" i="338"/>
  <c r="E58" i="338"/>
  <c r="J57" i="338"/>
  <c r="E57" i="338"/>
  <c r="J56" i="338"/>
  <c r="E56" i="338"/>
  <c r="J55" i="338"/>
  <c r="E55" i="338"/>
  <c r="J54" i="338"/>
  <c r="E54" i="338"/>
  <c r="J53" i="338"/>
  <c r="E53" i="338"/>
  <c r="J52" i="338"/>
  <c r="E52" i="338"/>
  <c r="J51" i="338"/>
  <c r="E51" i="338"/>
  <c r="J50" i="338"/>
  <c r="E50" i="338"/>
  <c r="J49" i="338"/>
  <c r="E49" i="338"/>
  <c r="J48" i="338"/>
  <c r="E48" i="338"/>
  <c r="J47" i="338"/>
  <c r="E47" i="338"/>
  <c r="J46" i="338"/>
  <c r="E46" i="338"/>
  <c r="J45" i="338"/>
  <c r="E45" i="338"/>
  <c r="J44" i="338"/>
  <c r="E44" i="338"/>
  <c r="J43" i="338"/>
  <c r="E43" i="338"/>
  <c r="J42" i="338"/>
  <c r="E42" i="338"/>
  <c r="J41" i="338"/>
  <c r="E41" i="338"/>
  <c r="J40" i="338"/>
  <c r="E40" i="338"/>
  <c r="J39" i="338"/>
  <c r="E39" i="338"/>
  <c r="J38" i="338"/>
  <c r="F38" i="338"/>
  <c r="F39" i="338"/>
  <c r="F40" i="338"/>
  <c r="F41" i="338"/>
  <c r="F42" i="338"/>
  <c r="F43" i="338"/>
  <c r="F44" i="338"/>
  <c r="F45" i="338"/>
  <c r="F46" i="338"/>
  <c r="F47" i="338"/>
  <c r="F48" i="338"/>
  <c r="F49" i="338"/>
  <c r="F50" i="338"/>
  <c r="F51" i="338"/>
  <c r="F52" i="338"/>
  <c r="F53" i="338"/>
  <c r="F54" i="338"/>
  <c r="F55" i="338"/>
  <c r="F56" i="338"/>
  <c r="F57" i="338"/>
  <c r="F58" i="338"/>
  <c r="F59" i="338"/>
  <c r="F60" i="338"/>
  <c r="E38" i="338"/>
  <c r="A38" i="338"/>
  <c r="A39" i="338"/>
  <c r="A40" i="338"/>
  <c r="A41" i="338"/>
  <c r="A42" i="338"/>
  <c r="A43" i="338"/>
  <c r="A44" i="338"/>
  <c r="A45" i="338"/>
  <c r="A46" i="338"/>
  <c r="A47" i="338"/>
  <c r="A48" i="338"/>
  <c r="A49" i="338"/>
  <c r="A50" i="338"/>
  <c r="A51" i="338"/>
  <c r="A52" i="338"/>
  <c r="A53" i="338"/>
  <c r="A54" i="338"/>
  <c r="A55" i="338"/>
  <c r="A56" i="338"/>
  <c r="A57" i="338"/>
  <c r="A58" i="338"/>
  <c r="A59" i="338"/>
  <c r="A60" i="338"/>
  <c r="J37" i="338"/>
  <c r="E37" i="338"/>
  <c r="J36" i="338"/>
  <c r="E36" i="338"/>
  <c r="J35" i="338"/>
  <c r="E35" i="338"/>
  <c r="J34" i="338"/>
  <c r="E34" i="338"/>
  <c r="J33" i="338"/>
  <c r="E33" i="338"/>
  <c r="J32" i="338"/>
  <c r="E32" i="338"/>
  <c r="J31" i="338"/>
  <c r="E31" i="338"/>
  <c r="J30" i="338"/>
  <c r="E30" i="338"/>
  <c r="J29" i="338"/>
  <c r="E29" i="338"/>
  <c r="J28" i="338"/>
  <c r="E28" i="338"/>
  <c r="J27" i="338"/>
  <c r="E27" i="338"/>
  <c r="J26" i="338"/>
  <c r="E26" i="338"/>
  <c r="J25" i="338"/>
  <c r="E25" i="338"/>
  <c r="J24" i="338"/>
  <c r="E24" i="338"/>
  <c r="J23" i="338"/>
  <c r="E23" i="338"/>
  <c r="J22" i="338"/>
  <c r="E22" i="338"/>
  <c r="J21" i="338"/>
  <c r="E21" i="338"/>
  <c r="J20" i="338"/>
  <c r="E20" i="338"/>
  <c r="J19" i="338"/>
  <c r="E19" i="338"/>
  <c r="J18" i="338"/>
  <c r="E18" i="338"/>
  <c r="J17" i="338"/>
  <c r="E17" i="338"/>
  <c r="J16" i="338"/>
  <c r="E16" i="338"/>
  <c r="J15" i="338"/>
  <c r="E15" i="338"/>
  <c r="A14" i="338"/>
  <c r="A15" i="338"/>
  <c r="A16" i="338"/>
  <c r="A17" i="338"/>
  <c r="A18" i="338"/>
  <c r="A19" i="338"/>
  <c r="A20" i="338"/>
  <c r="A21" i="338"/>
  <c r="A22" i="338"/>
  <c r="A23" i="338"/>
  <c r="A24" i="338"/>
  <c r="A25" i="338"/>
  <c r="A26" i="338"/>
  <c r="A27" i="338"/>
  <c r="A28" i="338"/>
  <c r="A29" i="338"/>
  <c r="A30" i="338"/>
  <c r="A31" i="338"/>
  <c r="A32" i="338"/>
  <c r="A33" i="338"/>
  <c r="A34" i="338"/>
  <c r="A35" i="338"/>
  <c r="A36" i="338"/>
  <c r="J14" i="338"/>
  <c r="F14" i="338"/>
  <c r="F15" i="338"/>
  <c r="F16" i="338"/>
  <c r="F17" i="338"/>
  <c r="F18" i="338"/>
  <c r="F19" i="338"/>
  <c r="F20" i="338"/>
  <c r="F21" i="338"/>
  <c r="F22" i="338"/>
  <c r="F23" i="338"/>
  <c r="F24" i="338"/>
  <c r="F25" i="338"/>
  <c r="F26" i="338"/>
  <c r="F27" i="338"/>
  <c r="F28" i="338"/>
  <c r="F29" i="338"/>
  <c r="F30" i="338"/>
  <c r="F31" i="338"/>
  <c r="F32" i="338"/>
  <c r="F33" i="338"/>
  <c r="F34" i="338"/>
  <c r="F35" i="338"/>
  <c r="F36" i="338"/>
  <c r="E14" i="338"/>
  <c r="J13" i="338"/>
  <c r="E13" i="338"/>
  <c r="I64" i="340"/>
  <c r="M81" i="340"/>
  <c r="N81" i="338"/>
  <c r="L81" i="338"/>
  <c r="M80" i="335"/>
  <c r="M63" i="335"/>
  <c r="N80" i="335"/>
  <c r="H64" i="335"/>
  <c r="M67" i="335"/>
  <c r="M68" i="335"/>
  <c r="O66" i="335"/>
  <c r="J63" i="335"/>
  <c r="P66" i="335"/>
  <c r="J60" i="335"/>
  <c r="E60" i="335"/>
  <c r="J59" i="335"/>
  <c r="E59" i="335"/>
  <c r="J58" i="335"/>
  <c r="E58" i="335"/>
  <c r="J57" i="335"/>
  <c r="E57" i="335"/>
  <c r="J56" i="335"/>
  <c r="E56" i="335"/>
  <c r="J55" i="335"/>
  <c r="E55" i="335"/>
  <c r="J54" i="335"/>
  <c r="E54" i="335"/>
  <c r="J53" i="335"/>
  <c r="E53" i="335"/>
  <c r="J52" i="335"/>
  <c r="E52" i="335"/>
  <c r="J51" i="335"/>
  <c r="E51" i="335"/>
  <c r="J50" i="335"/>
  <c r="E50" i="335"/>
  <c r="J49" i="335"/>
  <c r="E49" i="335"/>
  <c r="J48" i="335"/>
  <c r="E48" i="335"/>
  <c r="J47" i="335"/>
  <c r="E47" i="335"/>
  <c r="J46" i="335"/>
  <c r="E46" i="335"/>
  <c r="J45" i="335"/>
  <c r="E45" i="335"/>
  <c r="J44" i="335"/>
  <c r="E44" i="335"/>
  <c r="J43" i="335"/>
  <c r="E43" i="335"/>
  <c r="J42" i="335"/>
  <c r="E42" i="335"/>
  <c r="J41" i="335"/>
  <c r="E41" i="335"/>
  <c r="J40" i="335"/>
  <c r="E40" i="335"/>
  <c r="J39" i="335"/>
  <c r="E39" i="335"/>
  <c r="J38" i="335"/>
  <c r="F38" i="335"/>
  <c r="F39" i="335"/>
  <c r="F40" i="335"/>
  <c r="F41" i="335"/>
  <c r="F42" i="335"/>
  <c r="F43" i="335"/>
  <c r="F44" i="335"/>
  <c r="F45" i="335"/>
  <c r="F46" i="335"/>
  <c r="F47" i="335"/>
  <c r="F48" i="335"/>
  <c r="F49" i="335"/>
  <c r="F50" i="335"/>
  <c r="F51" i="335"/>
  <c r="F52" i="335"/>
  <c r="F53" i="335"/>
  <c r="F54" i="335"/>
  <c r="F55" i="335"/>
  <c r="F56" i="335"/>
  <c r="F57" i="335"/>
  <c r="F58" i="335"/>
  <c r="F59" i="335"/>
  <c r="F60" i="335"/>
  <c r="E38" i="335"/>
  <c r="A38" i="335"/>
  <c r="A39" i="335"/>
  <c r="A40" i="335"/>
  <c r="A41" i="335"/>
  <c r="A42" i="335"/>
  <c r="A43" i="335"/>
  <c r="A44" i="335"/>
  <c r="A45" i="335"/>
  <c r="A46" i="335"/>
  <c r="A47" i="335"/>
  <c r="A48" i="335"/>
  <c r="A49" i="335"/>
  <c r="A50" i="335"/>
  <c r="A51" i="335"/>
  <c r="A52" i="335"/>
  <c r="A53" i="335"/>
  <c r="A54" i="335"/>
  <c r="A55" i="335"/>
  <c r="A56" i="335"/>
  <c r="A57" i="335"/>
  <c r="A58" i="335"/>
  <c r="A59" i="335"/>
  <c r="A60" i="335"/>
  <c r="J37" i="335"/>
  <c r="E37" i="335"/>
  <c r="J36" i="335"/>
  <c r="E36" i="335"/>
  <c r="J35" i="335"/>
  <c r="E35" i="335"/>
  <c r="J34" i="335"/>
  <c r="E34" i="335"/>
  <c r="J33" i="335"/>
  <c r="E33" i="335"/>
  <c r="J32" i="335"/>
  <c r="E32" i="335"/>
  <c r="J31" i="335"/>
  <c r="E31" i="335"/>
  <c r="J30" i="335"/>
  <c r="E30" i="335"/>
  <c r="J29" i="335"/>
  <c r="E29" i="335"/>
  <c r="J28" i="335"/>
  <c r="E28" i="335"/>
  <c r="J27" i="335"/>
  <c r="E27" i="335"/>
  <c r="J26" i="335"/>
  <c r="E26" i="335"/>
  <c r="J25" i="335"/>
  <c r="E25" i="335"/>
  <c r="J24" i="335"/>
  <c r="E24" i="335"/>
  <c r="J23" i="335"/>
  <c r="E23" i="335"/>
  <c r="J22" i="335"/>
  <c r="E22" i="335"/>
  <c r="J21" i="335"/>
  <c r="E21" i="335"/>
  <c r="J20" i="335"/>
  <c r="E20" i="335"/>
  <c r="J19" i="335"/>
  <c r="E19" i="335"/>
  <c r="J18" i="335"/>
  <c r="E18" i="335"/>
  <c r="J17" i="335"/>
  <c r="E17" i="335"/>
  <c r="J16" i="335"/>
  <c r="E16" i="335"/>
  <c r="J15" i="335"/>
  <c r="E15" i="335"/>
  <c r="A14" i="335"/>
  <c r="A15" i="335"/>
  <c r="A16" i="335"/>
  <c r="A17" i="335"/>
  <c r="A18" i="335"/>
  <c r="A19" i="335"/>
  <c r="A20" i="335"/>
  <c r="A21" i="335"/>
  <c r="A22" i="335"/>
  <c r="A23" i="335"/>
  <c r="A24" i="335"/>
  <c r="A25" i="335"/>
  <c r="A26" i="335"/>
  <c r="A27" i="335"/>
  <c r="A28" i="335"/>
  <c r="A29" i="335"/>
  <c r="A30" i="335"/>
  <c r="A31" i="335"/>
  <c r="A32" i="335"/>
  <c r="A33" i="335"/>
  <c r="A34" i="335"/>
  <c r="A35" i="335"/>
  <c r="A36" i="335"/>
  <c r="J14" i="335"/>
  <c r="F14" i="335"/>
  <c r="F15" i="335"/>
  <c r="F16" i="335"/>
  <c r="F17" i="335"/>
  <c r="F18" i="335"/>
  <c r="F19" i="335"/>
  <c r="F20" i="335"/>
  <c r="F21" i="335"/>
  <c r="F22" i="335"/>
  <c r="F23" i="335"/>
  <c r="F24" i="335"/>
  <c r="F25" i="335"/>
  <c r="F26" i="335"/>
  <c r="F27" i="335"/>
  <c r="F28" i="335"/>
  <c r="F29" i="335"/>
  <c r="F30" i="335"/>
  <c r="F31" i="335"/>
  <c r="F32" i="335"/>
  <c r="F33" i="335"/>
  <c r="F34" i="335"/>
  <c r="F35" i="335"/>
  <c r="F36" i="335"/>
  <c r="E14" i="335"/>
  <c r="J13" i="335"/>
  <c r="E13" i="335"/>
  <c r="N67" i="340"/>
  <c r="N68" i="340"/>
  <c r="J64" i="340"/>
  <c r="I64" i="338"/>
  <c r="M81" i="338"/>
  <c r="N81" i="335"/>
  <c r="L81" i="335"/>
  <c r="M69" i="335"/>
  <c r="M80" i="332"/>
  <c r="L63" i="332"/>
  <c r="M63" i="332"/>
  <c r="N80" i="332"/>
  <c r="N81" i="332"/>
  <c r="L81" i="332"/>
  <c r="M81" i="332"/>
  <c r="H64" i="332"/>
  <c r="M67" i="332"/>
  <c r="M68" i="332"/>
  <c r="M69" i="332"/>
  <c r="I64" i="332"/>
  <c r="N67" i="332"/>
  <c r="N68" i="332"/>
  <c r="N69" i="332"/>
  <c r="P69" i="332"/>
  <c r="P68" i="332"/>
  <c r="O66" i="332"/>
  <c r="J63" i="332"/>
  <c r="P66" i="332"/>
  <c r="J64" i="332"/>
  <c r="J60" i="332"/>
  <c r="F38" i="332"/>
  <c r="F39" i="332"/>
  <c r="F40" i="332"/>
  <c r="F41" i="332"/>
  <c r="F42" i="332"/>
  <c r="F43" i="332"/>
  <c r="F44" i="332"/>
  <c r="F45" i="332"/>
  <c r="F46" i="332"/>
  <c r="F47" i="332"/>
  <c r="F48" i="332"/>
  <c r="F49" i="332"/>
  <c r="F50" i="332"/>
  <c r="F51" i="332"/>
  <c r="F52" i="332"/>
  <c r="F53" i="332"/>
  <c r="F54" i="332"/>
  <c r="F55" i="332"/>
  <c r="F56" i="332"/>
  <c r="F57" i="332"/>
  <c r="F58" i="332"/>
  <c r="F59" i="332"/>
  <c r="F60" i="332"/>
  <c r="E60" i="332"/>
  <c r="A38" i="332"/>
  <c r="A39" i="332"/>
  <c r="A40" i="332"/>
  <c r="A41" i="332"/>
  <c r="A42" i="332"/>
  <c r="A43" i="332"/>
  <c r="A44" i="332"/>
  <c r="A45" i="332"/>
  <c r="A46" i="332"/>
  <c r="A47" i="332"/>
  <c r="A48" i="332"/>
  <c r="A49" i="332"/>
  <c r="A50" i="332"/>
  <c r="A51" i="332"/>
  <c r="A52" i="332"/>
  <c r="A53" i="332"/>
  <c r="A54" i="332"/>
  <c r="A55" i="332"/>
  <c r="A56" i="332"/>
  <c r="A57" i="332"/>
  <c r="A58" i="332"/>
  <c r="A59" i="332"/>
  <c r="A60" i="332"/>
  <c r="J59" i="332"/>
  <c r="E59" i="332"/>
  <c r="J58" i="332"/>
  <c r="E58" i="332"/>
  <c r="J57" i="332"/>
  <c r="E57" i="332"/>
  <c r="J56" i="332"/>
  <c r="E56" i="332"/>
  <c r="J55" i="332"/>
  <c r="E55" i="332"/>
  <c r="J54" i="332"/>
  <c r="E54" i="332"/>
  <c r="J53" i="332"/>
  <c r="E53" i="332"/>
  <c r="J52" i="332"/>
  <c r="E52" i="332"/>
  <c r="J51" i="332"/>
  <c r="E51" i="332"/>
  <c r="J50" i="332"/>
  <c r="E50" i="332"/>
  <c r="J49" i="332"/>
  <c r="E49" i="332"/>
  <c r="J48" i="332"/>
  <c r="E48" i="332"/>
  <c r="J47" i="332"/>
  <c r="E47" i="332"/>
  <c r="J46" i="332"/>
  <c r="E46" i="332"/>
  <c r="J45" i="332"/>
  <c r="E45" i="332"/>
  <c r="J44" i="332"/>
  <c r="E44" i="332"/>
  <c r="J43" i="332"/>
  <c r="E43" i="332"/>
  <c r="J42" i="332"/>
  <c r="E42" i="332"/>
  <c r="J41" i="332"/>
  <c r="E41" i="332"/>
  <c r="J40" i="332"/>
  <c r="E40" i="332"/>
  <c r="J39" i="332"/>
  <c r="E39" i="332"/>
  <c r="J38" i="332"/>
  <c r="E38" i="332"/>
  <c r="J37" i="332"/>
  <c r="E37" i="332"/>
  <c r="J36" i="332"/>
  <c r="F14" i="332"/>
  <c r="F15" i="332"/>
  <c r="F16" i="332"/>
  <c r="F17" i="332"/>
  <c r="F18" i="332"/>
  <c r="F19" i="332"/>
  <c r="F20" i="332"/>
  <c r="F21" i="332"/>
  <c r="F22" i="332"/>
  <c r="F23" i="332"/>
  <c r="F24" i="332"/>
  <c r="F25" i="332"/>
  <c r="F26" i="332"/>
  <c r="F27" i="332"/>
  <c r="F28" i="332"/>
  <c r="F29" i="332"/>
  <c r="F30" i="332"/>
  <c r="F31" i="332"/>
  <c r="F32" i="332"/>
  <c r="F33" i="332"/>
  <c r="F34" i="332"/>
  <c r="F35" i="332"/>
  <c r="F36" i="332"/>
  <c r="E36" i="332"/>
  <c r="A14" i="332"/>
  <c r="A15" i="332"/>
  <c r="A16" i="332"/>
  <c r="A17" i="332"/>
  <c r="A18" i="332"/>
  <c r="A19" i="332"/>
  <c r="A20" i="332"/>
  <c r="A21" i="332"/>
  <c r="A22" i="332"/>
  <c r="A23" i="332"/>
  <c r="A24" i="332"/>
  <c r="A25" i="332"/>
  <c r="A26" i="332"/>
  <c r="A27" i="332"/>
  <c r="A28" i="332"/>
  <c r="A29" i="332"/>
  <c r="A30" i="332"/>
  <c r="A31" i="332"/>
  <c r="A32" i="332"/>
  <c r="A33" i="332"/>
  <c r="A34" i="332"/>
  <c r="A35" i="332"/>
  <c r="A36" i="332"/>
  <c r="J35" i="332"/>
  <c r="E35" i="332"/>
  <c r="J34" i="332"/>
  <c r="E34" i="332"/>
  <c r="J33" i="332"/>
  <c r="E33" i="332"/>
  <c r="J32" i="332"/>
  <c r="E32" i="332"/>
  <c r="J31" i="332"/>
  <c r="E31" i="332"/>
  <c r="J30" i="332"/>
  <c r="E30" i="332"/>
  <c r="J29" i="332"/>
  <c r="E29" i="332"/>
  <c r="J28" i="332"/>
  <c r="E28" i="332"/>
  <c r="J27" i="332"/>
  <c r="E27" i="332"/>
  <c r="J26" i="332"/>
  <c r="E26" i="332"/>
  <c r="J25" i="332"/>
  <c r="E25" i="332"/>
  <c r="J24" i="332"/>
  <c r="E24" i="332"/>
  <c r="J23" i="332"/>
  <c r="E23" i="332"/>
  <c r="J22" i="332"/>
  <c r="E22" i="332"/>
  <c r="J21" i="332"/>
  <c r="E21" i="332"/>
  <c r="J20" i="332"/>
  <c r="E20" i="332"/>
  <c r="J19" i="332"/>
  <c r="E19" i="332"/>
  <c r="J18" i="332"/>
  <c r="E18" i="332"/>
  <c r="J17" i="332"/>
  <c r="E17" i="332"/>
  <c r="J16" i="332"/>
  <c r="E16" i="332"/>
  <c r="J13" i="332"/>
  <c r="J14" i="332"/>
  <c r="J15" i="332"/>
  <c r="E13" i="332"/>
  <c r="E14" i="332"/>
  <c r="E15" i="332"/>
  <c r="M80" i="329"/>
  <c r="O66" i="329"/>
  <c r="J63" i="329"/>
  <c r="P66" i="329"/>
  <c r="H64" i="329"/>
  <c r="M67" i="329"/>
  <c r="M68" i="329"/>
  <c r="L63" i="329"/>
  <c r="M63" i="329"/>
  <c r="N80" i="329"/>
  <c r="J60" i="329"/>
  <c r="E60" i="329"/>
  <c r="J59" i="329"/>
  <c r="E59" i="329"/>
  <c r="J58" i="329"/>
  <c r="E58" i="329"/>
  <c r="J57" i="329"/>
  <c r="E57" i="329"/>
  <c r="J56" i="329"/>
  <c r="E56" i="329"/>
  <c r="J55" i="329"/>
  <c r="E55" i="329"/>
  <c r="J54" i="329"/>
  <c r="E54" i="329"/>
  <c r="J53" i="329"/>
  <c r="E53" i="329"/>
  <c r="J52" i="329"/>
  <c r="E52" i="329"/>
  <c r="J51" i="329"/>
  <c r="E51" i="329"/>
  <c r="J50" i="329"/>
  <c r="E50" i="329"/>
  <c r="J49" i="329"/>
  <c r="E49" i="329"/>
  <c r="J48" i="329"/>
  <c r="E48" i="329"/>
  <c r="J47" i="329"/>
  <c r="E47" i="329"/>
  <c r="J46" i="329"/>
  <c r="E46" i="329"/>
  <c r="J45" i="329"/>
  <c r="E45" i="329"/>
  <c r="J44" i="329"/>
  <c r="E44" i="329"/>
  <c r="J43" i="329"/>
  <c r="E43" i="329"/>
  <c r="J42" i="329"/>
  <c r="E42" i="329"/>
  <c r="J41" i="329"/>
  <c r="E41" i="329"/>
  <c r="J40" i="329"/>
  <c r="E40" i="329"/>
  <c r="J39" i="329"/>
  <c r="E39" i="329"/>
  <c r="J38" i="329"/>
  <c r="F38" i="329"/>
  <c r="F39" i="329"/>
  <c r="F40" i="329"/>
  <c r="F41" i="329"/>
  <c r="F42" i="329"/>
  <c r="F43" i="329"/>
  <c r="F44" i="329"/>
  <c r="F45" i="329"/>
  <c r="F46" i="329"/>
  <c r="F47" i="329"/>
  <c r="F48" i="329"/>
  <c r="F49" i="329"/>
  <c r="F50" i="329"/>
  <c r="F51" i="329"/>
  <c r="F52" i="329"/>
  <c r="F53" i="329"/>
  <c r="F54" i="329"/>
  <c r="F55" i="329"/>
  <c r="F56" i="329"/>
  <c r="F57" i="329"/>
  <c r="F58" i="329"/>
  <c r="F59" i="329"/>
  <c r="F60" i="329"/>
  <c r="E38" i="329"/>
  <c r="A38" i="329"/>
  <c r="A39" i="329"/>
  <c r="A40" i="329"/>
  <c r="A41" i="329"/>
  <c r="A42" i="329"/>
  <c r="A43" i="329"/>
  <c r="A44" i="329"/>
  <c r="A45" i="329"/>
  <c r="A46" i="329"/>
  <c r="A47" i="329"/>
  <c r="A48" i="329"/>
  <c r="A49" i="329"/>
  <c r="A50" i="329"/>
  <c r="A51" i="329"/>
  <c r="A52" i="329"/>
  <c r="A53" i="329"/>
  <c r="A54" i="329"/>
  <c r="A55" i="329"/>
  <c r="A56" i="329"/>
  <c r="A57" i="329"/>
  <c r="A58" i="329"/>
  <c r="A59" i="329"/>
  <c r="A60" i="329"/>
  <c r="J37" i="329"/>
  <c r="E37" i="329"/>
  <c r="J36" i="329"/>
  <c r="E36" i="329"/>
  <c r="J35" i="329"/>
  <c r="E35" i="329"/>
  <c r="J34" i="329"/>
  <c r="E34" i="329"/>
  <c r="J33" i="329"/>
  <c r="E33" i="329"/>
  <c r="J32" i="329"/>
  <c r="E32" i="329"/>
  <c r="J31" i="329"/>
  <c r="E31" i="329"/>
  <c r="J30" i="329"/>
  <c r="E30" i="329"/>
  <c r="J29" i="329"/>
  <c r="E29" i="329"/>
  <c r="J28" i="329"/>
  <c r="E28" i="329"/>
  <c r="J27" i="329"/>
  <c r="E27" i="329"/>
  <c r="J26" i="329"/>
  <c r="E26" i="329"/>
  <c r="J25" i="329"/>
  <c r="E25" i="329"/>
  <c r="J24" i="329"/>
  <c r="E24" i="329"/>
  <c r="J23" i="329"/>
  <c r="E23" i="329"/>
  <c r="J22" i="329"/>
  <c r="E22" i="329"/>
  <c r="J21" i="329"/>
  <c r="E21" i="329"/>
  <c r="J20" i="329"/>
  <c r="E20" i="329"/>
  <c r="J19" i="329"/>
  <c r="E19" i="329"/>
  <c r="J18" i="329"/>
  <c r="E18" i="329"/>
  <c r="J17" i="329"/>
  <c r="E17" i="329"/>
  <c r="J16" i="329"/>
  <c r="E16" i="329"/>
  <c r="J15" i="329"/>
  <c r="F14" i="329"/>
  <c r="F15" i="329"/>
  <c r="F16" i="329"/>
  <c r="F17" i="329"/>
  <c r="F18" i="329"/>
  <c r="F19" i="329"/>
  <c r="F20" i="329"/>
  <c r="F21" i="329"/>
  <c r="F22" i="329"/>
  <c r="F23" i="329"/>
  <c r="F24" i="329"/>
  <c r="F25" i="329"/>
  <c r="F26" i="329"/>
  <c r="F27" i="329"/>
  <c r="F28" i="329"/>
  <c r="F29" i="329"/>
  <c r="F30" i="329"/>
  <c r="F31" i="329"/>
  <c r="F32" i="329"/>
  <c r="F33" i="329"/>
  <c r="F34" i="329"/>
  <c r="F35" i="329"/>
  <c r="F36" i="329"/>
  <c r="E15" i="329"/>
  <c r="J14" i="329"/>
  <c r="E14" i="329"/>
  <c r="A14" i="329"/>
  <c r="A15" i="329"/>
  <c r="A16" i="329"/>
  <c r="A17" i="329"/>
  <c r="A18" i="329"/>
  <c r="A19" i="329"/>
  <c r="A20" i="329"/>
  <c r="A21" i="329"/>
  <c r="A22" i="329"/>
  <c r="A23" i="329"/>
  <c r="A24" i="329"/>
  <c r="A25" i="329"/>
  <c r="A26" i="329"/>
  <c r="A27" i="329"/>
  <c r="A28" i="329"/>
  <c r="A29" i="329"/>
  <c r="A30" i="329"/>
  <c r="A31" i="329"/>
  <c r="A32" i="329"/>
  <c r="A33" i="329"/>
  <c r="A34" i="329"/>
  <c r="A35" i="329"/>
  <c r="A36" i="329"/>
  <c r="J13" i="329"/>
  <c r="E13" i="329"/>
  <c r="N81" i="329"/>
  <c r="L81" i="329"/>
  <c r="M69" i="329"/>
  <c r="M80" i="324"/>
  <c r="M63" i="324"/>
  <c r="N80" i="324"/>
  <c r="H64" i="324"/>
  <c r="O66" i="324"/>
  <c r="J63" i="324"/>
  <c r="P66" i="324"/>
  <c r="J60" i="324"/>
  <c r="F38" i="324"/>
  <c r="F39" i="324"/>
  <c r="F40" i="324"/>
  <c r="F41" i="324"/>
  <c r="F42" i="324"/>
  <c r="F43" i="324"/>
  <c r="F44" i="324"/>
  <c r="F45" i="324"/>
  <c r="F46" i="324"/>
  <c r="F47" i="324"/>
  <c r="F48" i="324"/>
  <c r="F49" i="324"/>
  <c r="F50" i="324"/>
  <c r="F51" i="324"/>
  <c r="F52" i="324"/>
  <c r="F53" i="324"/>
  <c r="F54" i="324"/>
  <c r="F55" i="324"/>
  <c r="F56" i="324"/>
  <c r="F57" i="324"/>
  <c r="F58" i="324"/>
  <c r="F59" i="324"/>
  <c r="F60" i="324"/>
  <c r="E60" i="324"/>
  <c r="A38" i="324"/>
  <c r="A39" i="324"/>
  <c r="A40" i="324"/>
  <c r="A41" i="324"/>
  <c r="A42" i="324"/>
  <c r="A43" i="324"/>
  <c r="A44" i="324"/>
  <c r="A45" i="324"/>
  <c r="A46" i="324"/>
  <c r="A47" i="324"/>
  <c r="A48" i="324"/>
  <c r="A49" i="324"/>
  <c r="A50" i="324"/>
  <c r="A51" i="324"/>
  <c r="A52" i="324"/>
  <c r="A53" i="324"/>
  <c r="A54" i="324"/>
  <c r="A55" i="324"/>
  <c r="A56" i="324"/>
  <c r="A57" i="324"/>
  <c r="A58" i="324"/>
  <c r="A59" i="324"/>
  <c r="A60" i="324"/>
  <c r="J59" i="324"/>
  <c r="E59" i="324"/>
  <c r="J58" i="324"/>
  <c r="E58" i="324"/>
  <c r="J57" i="324"/>
  <c r="E57" i="324"/>
  <c r="J56" i="324"/>
  <c r="E56" i="324"/>
  <c r="J55" i="324"/>
  <c r="E55" i="324"/>
  <c r="J54" i="324"/>
  <c r="E54" i="324"/>
  <c r="J53" i="324"/>
  <c r="E53" i="324"/>
  <c r="J52" i="324"/>
  <c r="E52" i="324"/>
  <c r="J51" i="324"/>
  <c r="E51" i="324"/>
  <c r="J50" i="324"/>
  <c r="E50" i="324"/>
  <c r="J49" i="324"/>
  <c r="E49" i="324"/>
  <c r="J48" i="324"/>
  <c r="E48" i="324"/>
  <c r="J47" i="324"/>
  <c r="E47" i="324"/>
  <c r="J46" i="324"/>
  <c r="E46" i="324"/>
  <c r="J45" i="324"/>
  <c r="E45" i="324"/>
  <c r="J44" i="324"/>
  <c r="E44" i="324"/>
  <c r="J43" i="324"/>
  <c r="E43" i="324"/>
  <c r="J42" i="324"/>
  <c r="E42" i="324"/>
  <c r="J41" i="324"/>
  <c r="E41" i="324"/>
  <c r="J40" i="324"/>
  <c r="E40" i="324"/>
  <c r="J39" i="324"/>
  <c r="E39" i="324"/>
  <c r="J38" i="324"/>
  <c r="E38" i="324"/>
  <c r="J37" i="324"/>
  <c r="E37" i="324"/>
  <c r="J36" i="324"/>
  <c r="F14" i="324"/>
  <c r="F15" i="324"/>
  <c r="F16" i="324"/>
  <c r="F17" i="324"/>
  <c r="F18" i="324"/>
  <c r="F19" i="324"/>
  <c r="F20" i="324"/>
  <c r="F21" i="324"/>
  <c r="F22" i="324"/>
  <c r="F23" i="324"/>
  <c r="F24" i="324"/>
  <c r="F25" i="324"/>
  <c r="F26" i="324"/>
  <c r="F27" i="324"/>
  <c r="F28" i="324"/>
  <c r="F29" i="324"/>
  <c r="F30" i="324"/>
  <c r="F31" i="324"/>
  <c r="F32" i="324"/>
  <c r="F33" i="324"/>
  <c r="F34" i="324"/>
  <c r="F35" i="324"/>
  <c r="F36" i="324"/>
  <c r="E36" i="324"/>
  <c r="A14" i="324"/>
  <c r="A15" i="324"/>
  <c r="A16" i="324"/>
  <c r="A17" i="324"/>
  <c r="A18" i="324"/>
  <c r="A19" i="324"/>
  <c r="A20" i="324"/>
  <c r="A21" i="324"/>
  <c r="A22" i="324"/>
  <c r="A23" i="324"/>
  <c r="A24" i="324"/>
  <c r="A25" i="324"/>
  <c r="A26" i="324"/>
  <c r="A27" i="324"/>
  <c r="A28" i="324"/>
  <c r="A29" i="324"/>
  <c r="A30" i="324"/>
  <c r="A31" i="324"/>
  <c r="A32" i="324"/>
  <c r="A33" i="324"/>
  <c r="A34" i="324"/>
  <c r="A35" i="324"/>
  <c r="A36" i="324"/>
  <c r="J35" i="324"/>
  <c r="E35" i="324"/>
  <c r="J34" i="324"/>
  <c r="E34" i="324"/>
  <c r="J33" i="324"/>
  <c r="E33" i="324"/>
  <c r="J32" i="324"/>
  <c r="E32" i="324"/>
  <c r="J31" i="324"/>
  <c r="E31" i="324"/>
  <c r="J30" i="324"/>
  <c r="E30" i="324"/>
  <c r="J29" i="324"/>
  <c r="E29" i="324"/>
  <c r="J28" i="324"/>
  <c r="E28" i="324"/>
  <c r="J27" i="324"/>
  <c r="E27" i="324"/>
  <c r="J26" i="324"/>
  <c r="E26" i="324"/>
  <c r="J25" i="324"/>
  <c r="E25" i="324"/>
  <c r="J24" i="324"/>
  <c r="E24" i="324"/>
  <c r="J23" i="324"/>
  <c r="E23" i="324"/>
  <c r="J22" i="324"/>
  <c r="E22" i="324"/>
  <c r="J21" i="324"/>
  <c r="E21" i="324"/>
  <c r="J20" i="324"/>
  <c r="E20" i="324"/>
  <c r="J19" i="324"/>
  <c r="E19" i="324"/>
  <c r="J18" i="324"/>
  <c r="E18" i="324"/>
  <c r="J17" i="324"/>
  <c r="E17" i="324"/>
  <c r="J16" i="324"/>
  <c r="E16" i="324"/>
  <c r="J13" i="324"/>
  <c r="J14" i="324"/>
  <c r="J15" i="324"/>
  <c r="E13" i="324"/>
  <c r="E14" i="324"/>
  <c r="E15" i="324"/>
  <c r="M80" i="322"/>
  <c r="L63" i="322"/>
  <c r="M63" i="322"/>
  <c r="N80" i="322"/>
  <c r="H64" i="322"/>
  <c r="O66" i="322"/>
  <c r="J63" i="322"/>
  <c r="P66" i="322"/>
  <c r="J60" i="322"/>
  <c r="F38" i="322"/>
  <c r="F39" i="322"/>
  <c r="F40" i="322"/>
  <c r="F41" i="322"/>
  <c r="F42" i="322"/>
  <c r="F43" i="322"/>
  <c r="F44" i="322"/>
  <c r="F45" i="322"/>
  <c r="F46" i="322"/>
  <c r="F47" i="322"/>
  <c r="F48" i="322"/>
  <c r="F49" i="322"/>
  <c r="F50" i="322"/>
  <c r="F51" i="322"/>
  <c r="F52" i="322"/>
  <c r="F53" i="322"/>
  <c r="F54" i="322"/>
  <c r="F55" i="322"/>
  <c r="F56" i="322"/>
  <c r="F57" i="322"/>
  <c r="F58" i="322"/>
  <c r="F59" i="322"/>
  <c r="F60" i="322"/>
  <c r="E60" i="322"/>
  <c r="A38" i="322"/>
  <c r="A39" i="322"/>
  <c r="A40" i="322"/>
  <c r="A41" i="322"/>
  <c r="A42" i="322"/>
  <c r="A43" i="322"/>
  <c r="A44" i="322"/>
  <c r="A45" i="322"/>
  <c r="A46" i="322"/>
  <c r="A47" i="322"/>
  <c r="A48" i="322"/>
  <c r="A49" i="322"/>
  <c r="A50" i="322"/>
  <c r="A51" i="322"/>
  <c r="A52" i="322"/>
  <c r="A53" i="322"/>
  <c r="A54" i="322"/>
  <c r="A55" i="322"/>
  <c r="A56" i="322"/>
  <c r="A57" i="322"/>
  <c r="A58" i="322"/>
  <c r="A59" i="322"/>
  <c r="A60" i="322"/>
  <c r="J59" i="322"/>
  <c r="E59" i="322"/>
  <c r="J58" i="322"/>
  <c r="E58" i="322"/>
  <c r="J57" i="322"/>
  <c r="E57" i="322"/>
  <c r="J56" i="322"/>
  <c r="E56" i="322"/>
  <c r="J55" i="322"/>
  <c r="E55" i="322"/>
  <c r="J54" i="322"/>
  <c r="E54" i="322"/>
  <c r="J53" i="322"/>
  <c r="E53" i="322"/>
  <c r="J52" i="322"/>
  <c r="E52" i="322"/>
  <c r="J51" i="322"/>
  <c r="E51" i="322"/>
  <c r="J50" i="322"/>
  <c r="E50" i="322"/>
  <c r="J49" i="322"/>
  <c r="E49" i="322"/>
  <c r="J48" i="322"/>
  <c r="E48" i="322"/>
  <c r="J47" i="322"/>
  <c r="E47" i="322"/>
  <c r="J46" i="322"/>
  <c r="E46" i="322"/>
  <c r="J45" i="322"/>
  <c r="E45" i="322"/>
  <c r="J44" i="322"/>
  <c r="E44" i="322"/>
  <c r="J43" i="322"/>
  <c r="E43" i="322"/>
  <c r="J42" i="322"/>
  <c r="E42" i="322"/>
  <c r="J41" i="322"/>
  <c r="E41" i="322"/>
  <c r="J40" i="322"/>
  <c r="E40" i="322"/>
  <c r="J39" i="322"/>
  <c r="E39" i="322"/>
  <c r="J38" i="322"/>
  <c r="E38" i="322"/>
  <c r="J37" i="322"/>
  <c r="E37" i="322"/>
  <c r="J36" i="322"/>
  <c r="F14" i="322"/>
  <c r="F15" i="322"/>
  <c r="F16" i="322"/>
  <c r="F17" i="322"/>
  <c r="F18" i="322"/>
  <c r="F19" i="322"/>
  <c r="F20" i="322"/>
  <c r="F21" i="322"/>
  <c r="F22" i="322"/>
  <c r="F23" i="322"/>
  <c r="F24" i="322"/>
  <c r="F25" i="322"/>
  <c r="F26" i="322"/>
  <c r="F27" i="322"/>
  <c r="F28" i="322"/>
  <c r="F29" i="322"/>
  <c r="F30" i="322"/>
  <c r="F31" i="322"/>
  <c r="F32" i="322"/>
  <c r="F33" i="322"/>
  <c r="F34" i="322"/>
  <c r="F35" i="322"/>
  <c r="F36" i="322"/>
  <c r="E36" i="322"/>
  <c r="A14" i="322"/>
  <c r="A15" i="322"/>
  <c r="A16" i="322"/>
  <c r="A17" i="322"/>
  <c r="A18" i="322"/>
  <c r="A19" i="322"/>
  <c r="A20" i="322"/>
  <c r="A21" i="322"/>
  <c r="A22" i="322"/>
  <c r="A23" i="322"/>
  <c r="A24" i="322"/>
  <c r="A25" i="322"/>
  <c r="A26" i="322"/>
  <c r="A27" i="322"/>
  <c r="A28" i="322"/>
  <c r="A29" i="322"/>
  <c r="A30" i="322"/>
  <c r="A31" i="322"/>
  <c r="A32" i="322"/>
  <c r="A33" i="322"/>
  <c r="A34" i="322"/>
  <c r="A35" i="322"/>
  <c r="A36" i="322"/>
  <c r="J35" i="322"/>
  <c r="E35" i="322"/>
  <c r="J34" i="322"/>
  <c r="E34" i="322"/>
  <c r="J33" i="322"/>
  <c r="E33" i="322"/>
  <c r="J32" i="322"/>
  <c r="E32" i="322"/>
  <c r="J31" i="322"/>
  <c r="E31" i="322"/>
  <c r="J30" i="322"/>
  <c r="E30" i="322"/>
  <c r="J29" i="322"/>
  <c r="E29" i="322"/>
  <c r="J28" i="322"/>
  <c r="E28" i="322"/>
  <c r="J27" i="322"/>
  <c r="E27" i="322"/>
  <c r="J26" i="322"/>
  <c r="E26" i="322"/>
  <c r="J25" i="322"/>
  <c r="E25" i="322"/>
  <c r="J24" i="322"/>
  <c r="E24" i="322"/>
  <c r="J23" i="322"/>
  <c r="E23" i="322"/>
  <c r="J22" i="322"/>
  <c r="E22" i="322"/>
  <c r="J21" i="322"/>
  <c r="E21" i="322"/>
  <c r="J20" i="322"/>
  <c r="E20" i="322"/>
  <c r="J19" i="322"/>
  <c r="E19" i="322"/>
  <c r="J18" i="322"/>
  <c r="E18" i="322"/>
  <c r="J17" i="322"/>
  <c r="E17" i="322"/>
  <c r="J16" i="322"/>
  <c r="E16" i="322"/>
  <c r="J13" i="322"/>
  <c r="J14" i="322"/>
  <c r="J15" i="322"/>
  <c r="E13" i="322"/>
  <c r="E14" i="322"/>
  <c r="E15" i="322"/>
  <c r="L63" i="321"/>
  <c r="M63" i="321"/>
  <c r="M80" i="321"/>
  <c r="H64" i="321"/>
  <c r="M67" i="321"/>
  <c r="M68" i="321"/>
  <c r="O66" i="321"/>
  <c r="J63" i="321"/>
  <c r="P66" i="321"/>
  <c r="J60" i="321"/>
  <c r="F38" i="321"/>
  <c r="F39" i="321"/>
  <c r="F40" i="321"/>
  <c r="F41" i="321"/>
  <c r="F42" i="321"/>
  <c r="F43" i="321"/>
  <c r="F44" i="321"/>
  <c r="F45" i="321"/>
  <c r="F46" i="321"/>
  <c r="F47" i="321"/>
  <c r="F48" i="321"/>
  <c r="F49" i="321"/>
  <c r="F50" i="321"/>
  <c r="F51" i="321"/>
  <c r="F52" i="321"/>
  <c r="F53" i="321"/>
  <c r="F54" i="321"/>
  <c r="F55" i="321"/>
  <c r="F56" i="321"/>
  <c r="F57" i="321"/>
  <c r="F58" i="321"/>
  <c r="F59" i="321"/>
  <c r="F60" i="321"/>
  <c r="E60" i="321"/>
  <c r="A38" i="321"/>
  <c r="A39" i="321"/>
  <c r="A40" i="321"/>
  <c r="A41" i="321"/>
  <c r="A42" i="321"/>
  <c r="A43" i="321"/>
  <c r="A44" i="321"/>
  <c r="A45" i="321"/>
  <c r="A46" i="321"/>
  <c r="A47" i="321"/>
  <c r="A48" i="321"/>
  <c r="A49" i="321"/>
  <c r="A50" i="321"/>
  <c r="A51" i="321"/>
  <c r="A52" i="321"/>
  <c r="A53" i="321"/>
  <c r="A54" i="321"/>
  <c r="A55" i="321"/>
  <c r="A56" i="321"/>
  <c r="A57" i="321"/>
  <c r="A58" i="321"/>
  <c r="A59" i="321"/>
  <c r="A60" i="321"/>
  <c r="J59" i="321"/>
  <c r="E59" i="321"/>
  <c r="J58" i="321"/>
  <c r="E58" i="321"/>
  <c r="J57" i="321"/>
  <c r="E57" i="321"/>
  <c r="J56" i="321"/>
  <c r="E56" i="321"/>
  <c r="J55" i="321"/>
  <c r="E55" i="321"/>
  <c r="J54" i="321"/>
  <c r="E54" i="321"/>
  <c r="J53" i="321"/>
  <c r="E53" i="321"/>
  <c r="J52" i="321"/>
  <c r="E52" i="321"/>
  <c r="J51" i="321"/>
  <c r="E51" i="321"/>
  <c r="J50" i="321"/>
  <c r="E50" i="321"/>
  <c r="J49" i="321"/>
  <c r="E49" i="321"/>
  <c r="J48" i="321"/>
  <c r="E48" i="321"/>
  <c r="J47" i="321"/>
  <c r="E47" i="321"/>
  <c r="J46" i="321"/>
  <c r="E46" i="321"/>
  <c r="J45" i="321"/>
  <c r="E45" i="321"/>
  <c r="J44" i="321"/>
  <c r="E44" i="321"/>
  <c r="J43" i="321"/>
  <c r="E43" i="321"/>
  <c r="J42" i="321"/>
  <c r="E42" i="321"/>
  <c r="J41" i="321"/>
  <c r="E41" i="321"/>
  <c r="J40" i="321"/>
  <c r="E40" i="321"/>
  <c r="J39" i="321"/>
  <c r="E39" i="321"/>
  <c r="J38" i="321"/>
  <c r="E38" i="321"/>
  <c r="J37" i="321"/>
  <c r="E37" i="321"/>
  <c r="J36" i="321"/>
  <c r="F14" i="321"/>
  <c r="F15" i="321"/>
  <c r="F16" i="321"/>
  <c r="F17" i="321"/>
  <c r="F18" i="321"/>
  <c r="F19" i="321"/>
  <c r="F20" i="321"/>
  <c r="F21" i="321"/>
  <c r="F22" i="321"/>
  <c r="F23" i="321"/>
  <c r="F24" i="321"/>
  <c r="F25" i="321"/>
  <c r="F26" i="321"/>
  <c r="F27" i="321"/>
  <c r="F28" i="321"/>
  <c r="F29" i="321"/>
  <c r="F30" i="321"/>
  <c r="F31" i="321"/>
  <c r="F32" i="321"/>
  <c r="F33" i="321"/>
  <c r="F34" i="321"/>
  <c r="F35" i="321"/>
  <c r="F36" i="321"/>
  <c r="E36" i="321"/>
  <c r="A14" i="321"/>
  <c r="A15" i="321"/>
  <c r="A16" i="321"/>
  <c r="A17" i="321"/>
  <c r="A18" i="321"/>
  <c r="A19" i="321"/>
  <c r="A20" i="321"/>
  <c r="A21" i="321"/>
  <c r="A22" i="321"/>
  <c r="A23" i="321"/>
  <c r="A24" i="321"/>
  <c r="A25" i="321"/>
  <c r="A26" i="321"/>
  <c r="A27" i="321"/>
  <c r="A28" i="321"/>
  <c r="A29" i="321"/>
  <c r="A30" i="321"/>
  <c r="A31" i="321"/>
  <c r="A32" i="321"/>
  <c r="A33" i="321"/>
  <c r="A34" i="321"/>
  <c r="A35" i="321"/>
  <c r="A36" i="321"/>
  <c r="J35" i="321"/>
  <c r="E35" i="321"/>
  <c r="J34" i="321"/>
  <c r="E34" i="321"/>
  <c r="J33" i="321"/>
  <c r="E33" i="321"/>
  <c r="J32" i="321"/>
  <c r="E32" i="321"/>
  <c r="J31" i="321"/>
  <c r="E31" i="321"/>
  <c r="J30" i="321"/>
  <c r="E30" i="321"/>
  <c r="J29" i="321"/>
  <c r="E29" i="321"/>
  <c r="J28" i="321"/>
  <c r="E28" i="321"/>
  <c r="J27" i="321"/>
  <c r="E27" i="321"/>
  <c r="J26" i="321"/>
  <c r="E26" i="321"/>
  <c r="J25" i="321"/>
  <c r="E25" i="321"/>
  <c r="J24" i="321"/>
  <c r="E24" i="321"/>
  <c r="J23" i="321"/>
  <c r="E23" i="321"/>
  <c r="J22" i="321"/>
  <c r="E22" i="321"/>
  <c r="J21" i="321"/>
  <c r="E21" i="321"/>
  <c r="J20" i="321"/>
  <c r="E20" i="321"/>
  <c r="J19" i="321"/>
  <c r="E19" i="321"/>
  <c r="J18" i="321"/>
  <c r="E18" i="321"/>
  <c r="J17" i="321"/>
  <c r="E17" i="321"/>
  <c r="J16" i="321"/>
  <c r="E16" i="321"/>
  <c r="J13" i="321"/>
  <c r="J14" i="321"/>
  <c r="J15" i="321"/>
  <c r="E13" i="321"/>
  <c r="E14" i="321"/>
  <c r="E15" i="321"/>
  <c r="M80" i="320"/>
  <c r="M63" i="320"/>
  <c r="N80" i="320"/>
  <c r="O66" i="320"/>
  <c r="J63" i="320"/>
  <c r="P66" i="320"/>
  <c r="H64" i="320"/>
  <c r="M67" i="320"/>
  <c r="M68" i="320"/>
  <c r="J60" i="320"/>
  <c r="E60" i="320"/>
  <c r="J59" i="320"/>
  <c r="E59" i="320"/>
  <c r="J58" i="320"/>
  <c r="E58" i="320"/>
  <c r="J57" i="320"/>
  <c r="E57" i="320"/>
  <c r="J56" i="320"/>
  <c r="E56" i="320"/>
  <c r="J55" i="320"/>
  <c r="E55" i="320"/>
  <c r="J54" i="320"/>
  <c r="E54" i="320"/>
  <c r="J53" i="320"/>
  <c r="E53" i="320"/>
  <c r="J52" i="320"/>
  <c r="E52" i="320"/>
  <c r="J51" i="320"/>
  <c r="E51" i="320"/>
  <c r="J50" i="320"/>
  <c r="E50" i="320"/>
  <c r="J49" i="320"/>
  <c r="E49" i="320"/>
  <c r="J48" i="320"/>
  <c r="E48" i="320"/>
  <c r="J47" i="320"/>
  <c r="E47" i="320"/>
  <c r="J46" i="320"/>
  <c r="E46" i="320"/>
  <c r="J45" i="320"/>
  <c r="E45" i="320"/>
  <c r="J44" i="320"/>
  <c r="E44" i="320"/>
  <c r="J43" i="320"/>
  <c r="E43" i="320"/>
  <c r="J42" i="320"/>
  <c r="E42" i="320"/>
  <c r="J41" i="320"/>
  <c r="E41" i="320"/>
  <c r="J40" i="320"/>
  <c r="E40" i="320"/>
  <c r="J39" i="320"/>
  <c r="E39" i="320"/>
  <c r="J38" i="320"/>
  <c r="F38" i="320"/>
  <c r="F39" i="320"/>
  <c r="F40" i="320"/>
  <c r="F41" i="320"/>
  <c r="F42" i="320"/>
  <c r="F43" i="320"/>
  <c r="F44" i="320"/>
  <c r="F45" i="320"/>
  <c r="F46" i="320"/>
  <c r="F47" i="320"/>
  <c r="F48" i="320"/>
  <c r="F49" i="320"/>
  <c r="F50" i="320"/>
  <c r="F51" i="320"/>
  <c r="F52" i="320"/>
  <c r="F53" i="320"/>
  <c r="F54" i="320"/>
  <c r="F55" i="320"/>
  <c r="F56" i="320"/>
  <c r="F57" i="320"/>
  <c r="F58" i="320"/>
  <c r="F59" i="320"/>
  <c r="F60" i="320"/>
  <c r="E38" i="320"/>
  <c r="A38" i="320"/>
  <c r="A39" i="320"/>
  <c r="A40" i="320"/>
  <c r="A41" i="320"/>
  <c r="A42" i="320"/>
  <c r="A43" i="320"/>
  <c r="A44" i="320"/>
  <c r="A45" i="320"/>
  <c r="A46" i="320"/>
  <c r="A47" i="320"/>
  <c r="A48" i="320"/>
  <c r="A49" i="320"/>
  <c r="A50" i="320"/>
  <c r="A51" i="320"/>
  <c r="A52" i="320"/>
  <c r="A53" i="320"/>
  <c r="A54" i="320"/>
  <c r="A55" i="320"/>
  <c r="A56" i="320"/>
  <c r="A57" i="320"/>
  <c r="A58" i="320"/>
  <c r="A59" i="320"/>
  <c r="A60" i="320"/>
  <c r="J37" i="320"/>
  <c r="E37" i="320"/>
  <c r="J36" i="320"/>
  <c r="E36" i="320"/>
  <c r="J35" i="320"/>
  <c r="E35" i="320"/>
  <c r="J34" i="320"/>
  <c r="E34" i="320"/>
  <c r="J33" i="320"/>
  <c r="E33" i="320"/>
  <c r="J32" i="320"/>
  <c r="E32" i="320"/>
  <c r="J31" i="320"/>
  <c r="E31" i="320"/>
  <c r="J30" i="320"/>
  <c r="E30" i="320"/>
  <c r="J29" i="320"/>
  <c r="E29" i="320"/>
  <c r="J28" i="320"/>
  <c r="E28" i="320"/>
  <c r="J27" i="320"/>
  <c r="E27" i="320"/>
  <c r="J26" i="320"/>
  <c r="E26" i="320"/>
  <c r="J25" i="320"/>
  <c r="E25" i="320"/>
  <c r="J24" i="320"/>
  <c r="E24" i="320"/>
  <c r="J23" i="320"/>
  <c r="E23" i="320"/>
  <c r="J22" i="320"/>
  <c r="E22" i="320"/>
  <c r="J21" i="320"/>
  <c r="E21" i="320"/>
  <c r="J20" i="320"/>
  <c r="E20" i="320"/>
  <c r="J19" i="320"/>
  <c r="E19" i="320"/>
  <c r="J18" i="320"/>
  <c r="E18" i="320"/>
  <c r="J17" i="320"/>
  <c r="E17" i="320"/>
  <c r="J16" i="320"/>
  <c r="F14" i="320"/>
  <c r="F15" i="320"/>
  <c r="F16" i="320"/>
  <c r="F17" i="320"/>
  <c r="F18" i="320"/>
  <c r="F19" i="320"/>
  <c r="F20" i="320"/>
  <c r="F21" i="320"/>
  <c r="F22" i="320"/>
  <c r="F23" i="320"/>
  <c r="F24" i="320"/>
  <c r="F25" i="320"/>
  <c r="F26" i="320"/>
  <c r="F27" i="320"/>
  <c r="F28" i="320"/>
  <c r="F29" i="320"/>
  <c r="F30" i="320"/>
  <c r="F31" i="320"/>
  <c r="F32" i="320"/>
  <c r="F33" i="320"/>
  <c r="F34" i="320"/>
  <c r="F35" i="320"/>
  <c r="F36" i="320"/>
  <c r="E16" i="320"/>
  <c r="J15" i="320"/>
  <c r="E15" i="320"/>
  <c r="J14" i="320"/>
  <c r="E14" i="320"/>
  <c r="A14" i="320"/>
  <c r="A15" i="320"/>
  <c r="A16" i="320"/>
  <c r="A17" i="320"/>
  <c r="A18" i="320"/>
  <c r="A19" i="320"/>
  <c r="A20" i="320"/>
  <c r="A21" i="320"/>
  <c r="A22" i="320"/>
  <c r="A23" i="320"/>
  <c r="A24" i="320"/>
  <c r="A25" i="320"/>
  <c r="A26" i="320"/>
  <c r="A27" i="320"/>
  <c r="A28" i="320"/>
  <c r="A29" i="320"/>
  <c r="A30" i="320"/>
  <c r="A31" i="320"/>
  <c r="A32" i="320"/>
  <c r="A33" i="320"/>
  <c r="A34" i="320"/>
  <c r="A35" i="320"/>
  <c r="A36" i="320"/>
  <c r="J13" i="320"/>
  <c r="E13" i="320"/>
  <c r="M69" i="320"/>
  <c r="M80" i="318"/>
  <c r="O66" i="318"/>
  <c r="J63" i="318"/>
  <c r="P66" i="318"/>
  <c r="H64" i="318"/>
  <c r="M67" i="318"/>
  <c r="M68" i="318"/>
  <c r="L63" i="318"/>
  <c r="M63" i="318"/>
  <c r="N80" i="318"/>
  <c r="J60" i="318"/>
  <c r="E60" i="318"/>
  <c r="J59" i="318"/>
  <c r="E59" i="318"/>
  <c r="J58" i="318"/>
  <c r="E58" i="318"/>
  <c r="J57" i="318"/>
  <c r="E57" i="318"/>
  <c r="J56" i="318"/>
  <c r="E56" i="318"/>
  <c r="J55" i="318"/>
  <c r="E55" i="318"/>
  <c r="J54" i="318"/>
  <c r="E54" i="318"/>
  <c r="J53" i="318"/>
  <c r="E53" i="318"/>
  <c r="J52" i="318"/>
  <c r="E52" i="318"/>
  <c r="J51" i="318"/>
  <c r="E51" i="318"/>
  <c r="J50" i="318"/>
  <c r="E50" i="318"/>
  <c r="J49" i="318"/>
  <c r="E49" i="318"/>
  <c r="J48" i="318"/>
  <c r="E48" i="318"/>
  <c r="J47" i="318"/>
  <c r="E47" i="318"/>
  <c r="J46" i="318"/>
  <c r="E46" i="318"/>
  <c r="J45" i="318"/>
  <c r="E45" i="318"/>
  <c r="J44" i="318"/>
  <c r="E44" i="318"/>
  <c r="J43" i="318"/>
  <c r="E43" i="318"/>
  <c r="J42" i="318"/>
  <c r="E42" i="318"/>
  <c r="J41" i="318"/>
  <c r="E41" i="318"/>
  <c r="J40" i="318"/>
  <c r="E40" i="318"/>
  <c r="J39" i="318"/>
  <c r="E39" i="318"/>
  <c r="J38" i="318"/>
  <c r="F38" i="318"/>
  <c r="F39" i="318"/>
  <c r="F40" i="318"/>
  <c r="F41" i="318"/>
  <c r="F42" i="318"/>
  <c r="F43" i="318"/>
  <c r="F44" i="318"/>
  <c r="F45" i="318"/>
  <c r="F46" i="318"/>
  <c r="F47" i="318"/>
  <c r="F48" i="318"/>
  <c r="F49" i="318"/>
  <c r="F50" i="318"/>
  <c r="F51" i="318"/>
  <c r="F52" i="318"/>
  <c r="F53" i="318"/>
  <c r="F54" i="318"/>
  <c r="F55" i="318"/>
  <c r="F56" i="318"/>
  <c r="F57" i="318"/>
  <c r="F58" i="318"/>
  <c r="F59" i="318"/>
  <c r="F60" i="318"/>
  <c r="E38" i="318"/>
  <c r="A38" i="318"/>
  <c r="A39" i="318"/>
  <c r="A40" i="318"/>
  <c r="A41" i="318"/>
  <c r="A42" i="318"/>
  <c r="A43" i="318"/>
  <c r="A44" i="318"/>
  <c r="A45" i="318"/>
  <c r="A46" i="318"/>
  <c r="A47" i="318"/>
  <c r="A48" i="318"/>
  <c r="A49" i="318"/>
  <c r="A50" i="318"/>
  <c r="A51" i="318"/>
  <c r="A52" i="318"/>
  <c r="A53" i="318"/>
  <c r="A54" i="318"/>
  <c r="A55" i="318"/>
  <c r="A56" i="318"/>
  <c r="A57" i="318"/>
  <c r="A58" i="318"/>
  <c r="A59" i="318"/>
  <c r="A60" i="318"/>
  <c r="J37" i="318"/>
  <c r="E37" i="318"/>
  <c r="J36" i="318"/>
  <c r="E36" i="318"/>
  <c r="J35" i="318"/>
  <c r="E35" i="318"/>
  <c r="J34" i="318"/>
  <c r="E34" i="318"/>
  <c r="J33" i="318"/>
  <c r="E33" i="318"/>
  <c r="J32" i="318"/>
  <c r="E32" i="318"/>
  <c r="J31" i="318"/>
  <c r="E31" i="318"/>
  <c r="J30" i="318"/>
  <c r="E30" i="318"/>
  <c r="J29" i="318"/>
  <c r="E29" i="318"/>
  <c r="J28" i="318"/>
  <c r="E28" i="318"/>
  <c r="J27" i="318"/>
  <c r="E27" i="318"/>
  <c r="J26" i="318"/>
  <c r="E26" i="318"/>
  <c r="J25" i="318"/>
  <c r="E25" i="318"/>
  <c r="J24" i="318"/>
  <c r="E24" i="318"/>
  <c r="J23" i="318"/>
  <c r="E23" i="318"/>
  <c r="J22" i="318"/>
  <c r="E22" i="318"/>
  <c r="J21" i="318"/>
  <c r="E21" i="318"/>
  <c r="J20" i="318"/>
  <c r="E20" i="318"/>
  <c r="J19" i="318"/>
  <c r="E19" i="318"/>
  <c r="J18" i="318"/>
  <c r="E18" i="318"/>
  <c r="J17" i="318"/>
  <c r="E17" i="318"/>
  <c r="J16" i="318"/>
  <c r="E16" i="318"/>
  <c r="J15" i="318"/>
  <c r="F14" i="318"/>
  <c r="F15" i="318"/>
  <c r="F16" i="318"/>
  <c r="F17" i="318"/>
  <c r="F18" i="318"/>
  <c r="F19" i="318"/>
  <c r="F20" i="318"/>
  <c r="F21" i="318"/>
  <c r="F22" i="318"/>
  <c r="F23" i="318"/>
  <c r="F24" i="318"/>
  <c r="F25" i="318"/>
  <c r="F26" i="318"/>
  <c r="F27" i="318"/>
  <c r="F28" i="318"/>
  <c r="F29" i="318"/>
  <c r="F30" i="318"/>
  <c r="F31" i="318"/>
  <c r="F32" i="318"/>
  <c r="F33" i="318"/>
  <c r="F34" i="318"/>
  <c r="F35" i="318"/>
  <c r="F36" i="318"/>
  <c r="E15" i="318"/>
  <c r="E13" i="318"/>
  <c r="E14" i="318"/>
  <c r="J14" i="318"/>
  <c r="A14" i="318"/>
  <c r="A15" i="318"/>
  <c r="A16" i="318"/>
  <c r="A17" i="318"/>
  <c r="A18" i="318"/>
  <c r="A19" i="318"/>
  <c r="A20" i="318"/>
  <c r="A21" i="318"/>
  <c r="A22" i="318"/>
  <c r="A23" i="318"/>
  <c r="A24" i="318"/>
  <c r="A25" i="318"/>
  <c r="A26" i="318"/>
  <c r="A27" i="318"/>
  <c r="A28" i="318"/>
  <c r="A29" i="318"/>
  <c r="A30" i="318"/>
  <c r="A31" i="318"/>
  <c r="A32" i="318"/>
  <c r="A33" i="318"/>
  <c r="A34" i="318"/>
  <c r="A35" i="318"/>
  <c r="A36" i="318"/>
  <c r="J13" i="318"/>
  <c r="M69" i="318"/>
  <c r="M80" i="316"/>
  <c r="L63" i="316"/>
  <c r="M63" i="316"/>
  <c r="O66" i="316"/>
  <c r="J63" i="316"/>
  <c r="P66" i="316"/>
  <c r="H64" i="316"/>
  <c r="M67" i="316"/>
  <c r="M68" i="316"/>
  <c r="M69" i="316"/>
  <c r="J60" i="316"/>
  <c r="E60" i="316"/>
  <c r="J59" i="316"/>
  <c r="E59" i="316"/>
  <c r="J58" i="316"/>
  <c r="E58" i="316"/>
  <c r="J57" i="316"/>
  <c r="E57" i="316"/>
  <c r="J56" i="316"/>
  <c r="E56" i="316"/>
  <c r="J55" i="316"/>
  <c r="E55" i="316"/>
  <c r="J54" i="316"/>
  <c r="E54" i="316"/>
  <c r="J53" i="316"/>
  <c r="E53" i="316"/>
  <c r="J52" i="316"/>
  <c r="E52" i="316"/>
  <c r="J51" i="316"/>
  <c r="E51" i="316"/>
  <c r="J50" i="316"/>
  <c r="E50" i="316"/>
  <c r="J49" i="316"/>
  <c r="E49" i="316"/>
  <c r="J48" i="316"/>
  <c r="E48" i="316"/>
  <c r="J47" i="316"/>
  <c r="E47" i="316"/>
  <c r="J46" i="316"/>
  <c r="E46" i="316"/>
  <c r="J45" i="316"/>
  <c r="E45" i="316"/>
  <c r="J44" i="316"/>
  <c r="E44" i="316"/>
  <c r="J43" i="316"/>
  <c r="E43" i="316"/>
  <c r="J42" i="316"/>
  <c r="E42" i="316"/>
  <c r="J41" i="316"/>
  <c r="E41" i="316"/>
  <c r="J40" i="316"/>
  <c r="E40" i="316"/>
  <c r="J39" i="316"/>
  <c r="E39" i="316"/>
  <c r="J38" i="316"/>
  <c r="F38" i="316"/>
  <c r="F39" i="316"/>
  <c r="F40" i="316"/>
  <c r="F41" i="316"/>
  <c r="F42" i="316"/>
  <c r="F43" i="316"/>
  <c r="F44" i="316"/>
  <c r="F45" i="316"/>
  <c r="F46" i="316"/>
  <c r="F47" i="316"/>
  <c r="F48" i="316"/>
  <c r="F49" i="316"/>
  <c r="F50" i="316"/>
  <c r="F51" i="316"/>
  <c r="F52" i="316"/>
  <c r="F53" i="316"/>
  <c r="F54" i="316"/>
  <c r="F55" i="316"/>
  <c r="F56" i="316"/>
  <c r="F57" i="316"/>
  <c r="F58" i="316"/>
  <c r="F59" i="316"/>
  <c r="F60" i="316"/>
  <c r="E38" i="316"/>
  <c r="A38" i="316"/>
  <c r="A39" i="316"/>
  <c r="A40" i="316"/>
  <c r="A41" i="316"/>
  <c r="A42" i="316"/>
  <c r="A43" i="316"/>
  <c r="A44" i="316"/>
  <c r="A45" i="316"/>
  <c r="A46" i="316"/>
  <c r="A47" i="316"/>
  <c r="A48" i="316"/>
  <c r="A49" i="316"/>
  <c r="A50" i="316"/>
  <c r="A51" i="316"/>
  <c r="A52" i="316"/>
  <c r="A53" i="316"/>
  <c r="A54" i="316"/>
  <c r="A55" i="316"/>
  <c r="A56" i="316"/>
  <c r="A57" i="316"/>
  <c r="A58" i="316"/>
  <c r="A59" i="316"/>
  <c r="A60" i="316"/>
  <c r="J37" i="316"/>
  <c r="E37" i="316"/>
  <c r="J36" i="316"/>
  <c r="E36" i="316"/>
  <c r="J35" i="316"/>
  <c r="E35" i="316"/>
  <c r="J34" i="316"/>
  <c r="E34" i="316"/>
  <c r="J33" i="316"/>
  <c r="E33" i="316"/>
  <c r="J32" i="316"/>
  <c r="E32" i="316"/>
  <c r="J31" i="316"/>
  <c r="E31" i="316"/>
  <c r="J30" i="316"/>
  <c r="E30" i="316"/>
  <c r="J29" i="316"/>
  <c r="E29" i="316"/>
  <c r="J28" i="316"/>
  <c r="E28" i="316"/>
  <c r="J27" i="316"/>
  <c r="E27" i="316"/>
  <c r="J26" i="316"/>
  <c r="E26" i="316"/>
  <c r="J25" i="316"/>
  <c r="E25" i="316"/>
  <c r="J24" i="316"/>
  <c r="E24" i="316"/>
  <c r="J23" i="316"/>
  <c r="E23" i="316"/>
  <c r="J22" i="316"/>
  <c r="E22" i="316"/>
  <c r="J21" i="316"/>
  <c r="E21" i="316"/>
  <c r="J20" i="316"/>
  <c r="E20" i="316"/>
  <c r="J19" i="316"/>
  <c r="E19" i="316"/>
  <c r="J18" i="316"/>
  <c r="E18" i="316"/>
  <c r="J17" i="316"/>
  <c r="E17" i="316"/>
  <c r="J16" i="316"/>
  <c r="E16" i="316"/>
  <c r="E13" i="316"/>
  <c r="E14" i="316"/>
  <c r="E15" i="316"/>
  <c r="A14" i="316"/>
  <c r="A15" i="316"/>
  <c r="A16" i="316"/>
  <c r="A17" i="316"/>
  <c r="A18" i="316"/>
  <c r="A19" i="316"/>
  <c r="A20" i="316"/>
  <c r="A21" i="316"/>
  <c r="A22" i="316"/>
  <c r="A23" i="316"/>
  <c r="A24" i="316"/>
  <c r="A25" i="316"/>
  <c r="A26" i="316"/>
  <c r="A27" i="316"/>
  <c r="A28" i="316"/>
  <c r="A29" i="316"/>
  <c r="A30" i="316"/>
  <c r="A31" i="316"/>
  <c r="A32" i="316"/>
  <c r="A33" i="316"/>
  <c r="A34" i="316"/>
  <c r="A35" i="316"/>
  <c r="A36" i="316"/>
  <c r="J15" i="316"/>
  <c r="J14" i="316"/>
  <c r="F14" i="316"/>
  <c r="F15" i="316"/>
  <c r="F16" i="316"/>
  <c r="F17" i="316"/>
  <c r="F18" i="316"/>
  <c r="F19" i="316"/>
  <c r="F20" i="316"/>
  <c r="F21" i="316"/>
  <c r="F22" i="316"/>
  <c r="F23" i="316"/>
  <c r="F24" i="316"/>
  <c r="F25" i="316"/>
  <c r="F26" i="316"/>
  <c r="F27" i="316"/>
  <c r="F28" i="316"/>
  <c r="F29" i="316"/>
  <c r="F30" i="316"/>
  <c r="F31" i="316"/>
  <c r="F32" i="316"/>
  <c r="F33" i="316"/>
  <c r="F34" i="316"/>
  <c r="F35" i="316"/>
  <c r="F36" i="316"/>
  <c r="J13" i="316"/>
  <c r="M80" i="314"/>
  <c r="H64" i="314"/>
  <c r="M67" i="314"/>
  <c r="M68" i="314"/>
  <c r="O66" i="314"/>
  <c r="L63" i="314"/>
  <c r="M63" i="314"/>
  <c r="N80" i="314"/>
  <c r="J63" i="314"/>
  <c r="P66" i="314"/>
  <c r="J60" i="314"/>
  <c r="E60" i="314"/>
  <c r="J59" i="314"/>
  <c r="E59" i="314"/>
  <c r="J58" i="314"/>
  <c r="E58" i="314"/>
  <c r="J57" i="314"/>
  <c r="E57" i="314"/>
  <c r="J56" i="314"/>
  <c r="E56" i="314"/>
  <c r="J55" i="314"/>
  <c r="E55" i="314"/>
  <c r="J54" i="314"/>
  <c r="E54" i="314"/>
  <c r="J53" i="314"/>
  <c r="E53" i="314"/>
  <c r="J52" i="314"/>
  <c r="E52" i="314"/>
  <c r="J51" i="314"/>
  <c r="E51" i="314"/>
  <c r="J50" i="314"/>
  <c r="E50" i="314"/>
  <c r="J49" i="314"/>
  <c r="E49" i="314"/>
  <c r="J48" i="314"/>
  <c r="E48" i="314"/>
  <c r="J47" i="314"/>
  <c r="E47" i="314"/>
  <c r="J46" i="314"/>
  <c r="E46" i="314"/>
  <c r="J45" i="314"/>
  <c r="E45" i="314"/>
  <c r="J44" i="314"/>
  <c r="E44" i="314"/>
  <c r="J43" i="314"/>
  <c r="E43" i="314"/>
  <c r="J42" i="314"/>
  <c r="E42" i="314"/>
  <c r="J41" i="314"/>
  <c r="E41" i="314"/>
  <c r="J40" i="314"/>
  <c r="E40" i="314"/>
  <c r="J39" i="314"/>
  <c r="E39" i="314"/>
  <c r="J38" i="314"/>
  <c r="F38" i="314"/>
  <c r="F39" i="314"/>
  <c r="F40" i="314"/>
  <c r="F41" i="314"/>
  <c r="F42" i="314"/>
  <c r="F43" i="314"/>
  <c r="F44" i="314"/>
  <c r="F45" i="314"/>
  <c r="F46" i="314"/>
  <c r="F47" i="314"/>
  <c r="F48" i="314"/>
  <c r="F49" i="314"/>
  <c r="F50" i="314"/>
  <c r="F51" i="314"/>
  <c r="F52" i="314"/>
  <c r="F53" i="314"/>
  <c r="F54" i="314"/>
  <c r="F55" i="314"/>
  <c r="F56" i="314"/>
  <c r="F57" i="314"/>
  <c r="F58" i="314"/>
  <c r="F59" i="314"/>
  <c r="F60" i="314"/>
  <c r="E38" i="314"/>
  <c r="A38" i="314"/>
  <c r="A39" i="314"/>
  <c r="A40" i="314"/>
  <c r="A41" i="314"/>
  <c r="A42" i="314"/>
  <c r="A43" i="314"/>
  <c r="A44" i="314"/>
  <c r="A45" i="314"/>
  <c r="A46" i="314"/>
  <c r="A47" i="314"/>
  <c r="A48" i="314"/>
  <c r="A49" i="314"/>
  <c r="A50" i="314"/>
  <c r="A51" i="314"/>
  <c r="A52" i="314"/>
  <c r="A53" i="314"/>
  <c r="A54" i="314"/>
  <c r="A55" i="314"/>
  <c r="A56" i="314"/>
  <c r="A57" i="314"/>
  <c r="A58" i="314"/>
  <c r="A59" i="314"/>
  <c r="A60" i="314"/>
  <c r="J37" i="314"/>
  <c r="E37" i="314"/>
  <c r="J36" i="314"/>
  <c r="E36" i="314"/>
  <c r="J35" i="314"/>
  <c r="E35" i="314"/>
  <c r="J34" i="314"/>
  <c r="E34" i="314"/>
  <c r="J33" i="314"/>
  <c r="E33" i="314"/>
  <c r="J32" i="314"/>
  <c r="E32" i="314"/>
  <c r="J31" i="314"/>
  <c r="E31" i="314"/>
  <c r="J30" i="314"/>
  <c r="E30" i="314"/>
  <c r="J29" i="314"/>
  <c r="E29" i="314"/>
  <c r="J28" i="314"/>
  <c r="E28" i="314"/>
  <c r="J27" i="314"/>
  <c r="E27" i="314"/>
  <c r="J26" i="314"/>
  <c r="E26" i="314"/>
  <c r="J25" i="314"/>
  <c r="E25" i="314"/>
  <c r="J24" i="314"/>
  <c r="E24" i="314"/>
  <c r="J23" i="314"/>
  <c r="E23" i="314"/>
  <c r="J22" i="314"/>
  <c r="E22" i="314"/>
  <c r="J21" i="314"/>
  <c r="E21" i="314"/>
  <c r="J20" i="314"/>
  <c r="E20" i="314"/>
  <c r="J19" i="314"/>
  <c r="E19" i="314"/>
  <c r="J18" i="314"/>
  <c r="E18" i="314"/>
  <c r="J17" i="314"/>
  <c r="E17" i="314"/>
  <c r="J16" i="314"/>
  <c r="E16" i="314"/>
  <c r="J15" i="314"/>
  <c r="E15" i="314"/>
  <c r="A14" i="314"/>
  <c r="A15" i="314"/>
  <c r="A16" i="314"/>
  <c r="A17" i="314"/>
  <c r="A18" i="314"/>
  <c r="A19" i="314"/>
  <c r="A20" i="314"/>
  <c r="A21" i="314"/>
  <c r="A22" i="314"/>
  <c r="A23" i="314"/>
  <c r="A24" i="314"/>
  <c r="A25" i="314"/>
  <c r="A26" i="314"/>
  <c r="A27" i="314"/>
  <c r="A28" i="314"/>
  <c r="A29" i="314"/>
  <c r="A30" i="314"/>
  <c r="A31" i="314"/>
  <c r="A32" i="314"/>
  <c r="A33" i="314"/>
  <c r="A34" i="314"/>
  <c r="A35" i="314"/>
  <c r="A36" i="314"/>
  <c r="J14" i="314"/>
  <c r="F14" i="314"/>
  <c r="F15" i="314"/>
  <c r="F16" i="314"/>
  <c r="F17" i="314"/>
  <c r="F18" i="314"/>
  <c r="F19" i="314"/>
  <c r="F20" i="314"/>
  <c r="F21" i="314"/>
  <c r="F22" i="314"/>
  <c r="F23" i="314"/>
  <c r="F24" i="314"/>
  <c r="F25" i="314"/>
  <c r="F26" i="314"/>
  <c r="F27" i="314"/>
  <c r="F28" i="314"/>
  <c r="F29" i="314"/>
  <c r="F30" i="314"/>
  <c r="F31" i="314"/>
  <c r="F32" i="314"/>
  <c r="F33" i="314"/>
  <c r="F34" i="314"/>
  <c r="F35" i="314"/>
  <c r="F36" i="314"/>
  <c r="E14" i="314"/>
  <c r="J13" i="314"/>
  <c r="E13" i="314"/>
  <c r="M69" i="314"/>
  <c r="M80" i="312"/>
  <c r="M63" i="312"/>
  <c r="N80" i="312"/>
  <c r="H64" i="312"/>
  <c r="O66" i="312"/>
  <c r="J63" i="312"/>
  <c r="P66" i="312"/>
  <c r="J60" i="312"/>
  <c r="F38" i="312"/>
  <c r="F39" i="312"/>
  <c r="F40" i="312"/>
  <c r="F41" i="312"/>
  <c r="F42" i="312"/>
  <c r="F43" i="312"/>
  <c r="F44" i="312"/>
  <c r="F45" i="312"/>
  <c r="F46" i="312"/>
  <c r="F47" i="312"/>
  <c r="F48" i="312"/>
  <c r="F49" i="312"/>
  <c r="F50" i="312"/>
  <c r="F51" i="312"/>
  <c r="F52" i="312"/>
  <c r="F53" i="312"/>
  <c r="F54" i="312"/>
  <c r="F55" i="312"/>
  <c r="F56" i="312"/>
  <c r="F57" i="312"/>
  <c r="F58" i="312"/>
  <c r="F59" i="312"/>
  <c r="F60" i="312"/>
  <c r="E60" i="312"/>
  <c r="A38" i="312"/>
  <c r="A39" i="312"/>
  <c r="A40" i="312"/>
  <c r="A41" i="312"/>
  <c r="A42" i="312"/>
  <c r="A43" i="312"/>
  <c r="A44" i="312"/>
  <c r="A45" i="312"/>
  <c r="A46" i="312"/>
  <c r="A47" i="312"/>
  <c r="A48" i="312"/>
  <c r="A49" i="312"/>
  <c r="A50" i="312"/>
  <c r="A51" i="312"/>
  <c r="A52" i="312"/>
  <c r="A53" i="312"/>
  <c r="A54" i="312"/>
  <c r="A55" i="312"/>
  <c r="A56" i="312"/>
  <c r="A57" i="312"/>
  <c r="A58" i="312"/>
  <c r="A59" i="312"/>
  <c r="A60" i="312"/>
  <c r="J59" i="312"/>
  <c r="E59" i="312"/>
  <c r="J58" i="312"/>
  <c r="E58" i="312"/>
  <c r="J57" i="312"/>
  <c r="E57" i="312"/>
  <c r="J56" i="312"/>
  <c r="E56" i="312"/>
  <c r="J55" i="312"/>
  <c r="E55" i="312"/>
  <c r="J54" i="312"/>
  <c r="E54" i="312"/>
  <c r="J53" i="312"/>
  <c r="E53" i="312"/>
  <c r="J52" i="312"/>
  <c r="E52" i="312"/>
  <c r="J51" i="312"/>
  <c r="E51" i="312"/>
  <c r="J50" i="312"/>
  <c r="E50" i="312"/>
  <c r="J49" i="312"/>
  <c r="E49" i="312"/>
  <c r="J48" i="312"/>
  <c r="E48" i="312"/>
  <c r="J47" i="312"/>
  <c r="E47" i="312"/>
  <c r="J46" i="312"/>
  <c r="E46" i="312"/>
  <c r="J45" i="312"/>
  <c r="E45" i="312"/>
  <c r="J44" i="312"/>
  <c r="E44" i="312"/>
  <c r="J43" i="312"/>
  <c r="E43" i="312"/>
  <c r="J42" i="312"/>
  <c r="E42" i="312"/>
  <c r="J41" i="312"/>
  <c r="E41" i="312"/>
  <c r="J40" i="312"/>
  <c r="E40" i="312"/>
  <c r="J39" i="312"/>
  <c r="E39" i="312"/>
  <c r="J38" i="312"/>
  <c r="E38" i="312"/>
  <c r="J37" i="312"/>
  <c r="E37" i="312"/>
  <c r="J36" i="312"/>
  <c r="F14" i="312"/>
  <c r="F15" i="312"/>
  <c r="F16" i="312"/>
  <c r="F17" i="312"/>
  <c r="F18" i="312"/>
  <c r="F19" i="312"/>
  <c r="F20" i="312"/>
  <c r="F21" i="312"/>
  <c r="F22" i="312"/>
  <c r="F23" i="312"/>
  <c r="F24" i="312"/>
  <c r="F25" i="312"/>
  <c r="F26" i="312"/>
  <c r="F27" i="312"/>
  <c r="F28" i="312"/>
  <c r="F29" i="312"/>
  <c r="F30" i="312"/>
  <c r="F31" i="312"/>
  <c r="F32" i="312"/>
  <c r="F33" i="312"/>
  <c r="F34" i="312"/>
  <c r="F35" i="312"/>
  <c r="F36" i="312"/>
  <c r="E36" i="312"/>
  <c r="A14" i="312"/>
  <c r="A15" i="312"/>
  <c r="A16" i="312"/>
  <c r="A17" i="312"/>
  <c r="A18" i="312"/>
  <c r="A19" i="312"/>
  <c r="A20" i="312"/>
  <c r="A21" i="312"/>
  <c r="A22" i="312"/>
  <c r="A23" i="312"/>
  <c r="A24" i="312"/>
  <c r="A25" i="312"/>
  <c r="A26" i="312"/>
  <c r="A27" i="312"/>
  <c r="A28" i="312"/>
  <c r="A29" i="312"/>
  <c r="A30" i="312"/>
  <c r="A31" i="312"/>
  <c r="A32" i="312"/>
  <c r="A33" i="312"/>
  <c r="A34" i="312"/>
  <c r="A35" i="312"/>
  <c r="A36" i="312"/>
  <c r="J35" i="312"/>
  <c r="E35" i="312"/>
  <c r="J34" i="312"/>
  <c r="E34" i="312"/>
  <c r="J33" i="312"/>
  <c r="E33" i="312"/>
  <c r="J32" i="312"/>
  <c r="E32" i="312"/>
  <c r="J31" i="312"/>
  <c r="E31" i="312"/>
  <c r="J30" i="312"/>
  <c r="E30" i="312"/>
  <c r="J29" i="312"/>
  <c r="E29" i="312"/>
  <c r="J28" i="312"/>
  <c r="E28" i="312"/>
  <c r="J27" i="312"/>
  <c r="E27" i="312"/>
  <c r="J26" i="312"/>
  <c r="E26" i="312"/>
  <c r="J25" i="312"/>
  <c r="E25" i="312"/>
  <c r="J24" i="312"/>
  <c r="E24" i="312"/>
  <c r="J23" i="312"/>
  <c r="E23" i="312"/>
  <c r="J22" i="312"/>
  <c r="E22" i="312"/>
  <c r="J21" i="312"/>
  <c r="E21" i="312"/>
  <c r="J20" i="312"/>
  <c r="E20" i="312"/>
  <c r="J19" i="312"/>
  <c r="E19" i="312"/>
  <c r="J18" i="312"/>
  <c r="E18" i="312"/>
  <c r="J17" i="312"/>
  <c r="E17" i="312"/>
  <c r="J16" i="312"/>
  <c r="E16" i="312"/>
  <c r="J13" i="312"/>
  <c r="J14" i="312"/>
  <c r="J15" i="312"/>
  <c r="E13" i="312"/>
  <c r="E14" i="312"/>
  <c r="E15" i="312"/>
  <c r="M80" i="310"/>
  <c r="M63" i="310"/>
  <c r="N80" i="310"/>
  <c r="H64" i="310"/>
  <c r="M67" i="310"/>
  <c r="M68" i="310"/>
  <c r="O66" i="310"/>
  <c r="J63" i="310"/>
  <c r="P66" i="310"/>
  <c r="J60" i="310"/>
  <c r="F38" i="310"/>
  <c r="F39" i="310"/>
  <c r="F40" i="310"/>
  <c r="F41" i="310"/>
  <c r="F42" i="310"/>
  <c r="F43" i="310"/>
  <c r="F44" i="310"/>
  <c r="F45" i="310"/>
  <c r="F46" i="310"/>
  <c r="F47" i="310"/>
  <c r="F48" i="310"/>
  <c r="F49" i="310"/>
  <c r="F50" i="310"/>
  <c r="F51" i="310"/>
  <c r="F52" i="310"/>
  <c r="F53" i="310"/>
  <c r="F54" i="310"/>
  <c r="F55" i="310"/>
  <c r="F56" i="310"/>
  <c r="F57" i="310"/>
  <c r="F58" i="310"/>
  <c r="F59" i="310"/>
  <c r="F60" i="310"/>
  <c r="E60" i="310"/>
  <c r="A38" i="310"/>
  <c r="A39" i="310"/>
  <c r="A40" i="310"/>
  <c r="A41" i="310"/>
  <c r="A42" i="310"/>
  <c r="A43" i="310"/>
  <c r="A44" i="310"/>
  <c r="A45" i="310"/>
  <c r="A46" i="310"/>
  <c r="A47" i="310"/>
  <c r="A48" i="310"/>
  <c r="A49" i="310"/>
  <c r="A50" i="310"/>
  <c r="A51" i="310"/>
  <c r="A52" i="310"/>
  <c r="A53" i="310"/>
  <c r="A54" i="310"/>
  <c r="A55" i="310"/>
  <c r="A56" i="310"/>
  <c r="A57" i="310"/>
  <c r="A58" i="310"/>
  <c r="A59" i="310"/>
  <c r="A60" i="310"/>
  <c r="J59" i="310"/>
  <c r="E59" i="310"/>
  <c r="J58" i="310"/>
  <c r="E58" i="310"/>
  <c r="J57" i="310"/>
  <c r="E57" i="310"/>
  <c r="J56" i="310"/>
  <c r="E56" i="310"/>
  <c r="J55" i="310"/>
  <c r="E55" i="310"/>
  <c r="J54" i="310"/>
  <c r="E54" i="310"/>
  <c r="J53" i="310"/>
  <c r="E53" i="310"/>
  <c r="J52" i="310"/>
  <c r="E52" i="310"/>
  <c r="J51" i="310"/>
  <c r="E51" i="310"/>
  <c r="J50" i="310"/>
  <c r="E50" i="310"/>
  <c r="J49" i="310"/>
  <c r="E49" i="310"/>
  <c r="J48" i="310"/>
  <c r="E48" i="310"/>
  <c r="J47" i="310"/>
  <c r="E47" i="310"/>
  <c r="J46" i="310"/>
  <c r="E46" i="310"/>
  <c r="J45" i="310"/>
  <c r="E45" i="310"/>
  <c r="J44" i="310"/>
  <c r="E44" i="310"/>
  <c r="J43" i="310"/>
  <c r="E43" i="310"/>
  <c r="J42" i="310"/>
  <c r="E42" i="310"/>
  <c r="J41" i="310"/>
  <c r="E41" i="310"/>
  <c r="J40" i="310"/>
  <c r="E40" i="310"/>
  <c r="J39" i="310"/>
  <c r="E39" i="310"/>
  <c r="J38" i="310"/>
  <c r="E38" i="310"/>
  <c r="J37" i="310"/>
  <c r="E37" i="310"/>
  <c r="J36" i="310"/>
  <c r="F14" i="310"/>
  <c r="F15" i="310"/>
  <c r="F16" i="310"/>
  <c r="F17" i="310"/>
  <c r="F18" i="310"/>
  <c r="F19" i="310"/>
  <c r="F20" i="310"/>
  <c r="F21" i="310"/>
  <c r="F22" i="310"/>
  <c r="F23" i="310"/>
  <c r="F24" i="310"/>
  <c r="F25" i="310"/>
  <c r="F26" i="310"/>
  <c r="F27" i="310"/>
  <c r="F28" i="310"/>
  <c r="F29" i="310"/>
  <c r="F30" i="310"/>
  <c r="F31" i="310"/>
  <c r="F32" i="310"/>
  <c r="F33" i="310"/>
  <c r="F34" i="310"/>
  <c r="F35" i="310"/>
  <c r="F36" i="310"/>
  <c r="E36" i="310"/>
  <c r="A14" i="310"/>
  <c r="A15" i="310"/>
  <c r="A16" i="310"/>
  <c r="A17" i="310"/>
  <c r="A18" i="310"/>
  <c r="A19" i="310"/>
  <c r="A20" i="310"/>
  <c r="A21" i="310"/>
  <c r="A22" i="310"/>
  <c r="A23" i="310"/>
  <c r="A24" i="310"/>
  <c r="A25" i="310"/>
  <c r="A26" i="310"/>
  <c r="A27" i="310"/>
  <c r="A28" i="310"/>
  <c r="A29" i="310"/>
  <c r="A30" i="310"/>
  <c r="A31" i="310"/>
  <c r="A32" i="310"/>
  <c r="A33" i="310"/>
  <c r="A34" i="310"/>
  <c r="A35" i="310"/>
  <c r="A36" i="310"/>
  <c r="J35" i="310"/>
  <c r="E35" i="310"/>
  <c r="J34" i="310"/>
  <c r="E34" i="310"/>
  <c r="J33" i="310"/>
  <c r="E33" i="310"/>
  <c r="J32" i="310"/>
  <c r="E32" i="310"/>
  <c r="J31" i="310"/>
  <c r="E31" i="310"/>
  <c r="J30" i="310"/>
  <c r="E30" i="310"/>
  <c r="J29" i="310"/>
  <c r="E29" i="310"/>
  <c r="J28" i="310"/>
  <c r="E28" i="310"/>
  <c r="J27" i="310"/>
  <c r="E27" i="310"/>
  <c r="J26" i="310"/>
  <c r="E26" i="310"/>
  <c r="J25" i="310"/>
  <c r="E25" i="310"/>
  <c r="J24" i="310"/>
  <c r="E24" i="310"/>
  <c r="J23" i="310"/>
  <c r="E23" i="310"/>
  <c r="J22" i="310"/>
  <c r="E22" i="310"/>
  <c r="J21" i="310"/>
  <c r="E21" i="310"/>
  <c r="J20" i="310"/>
  <c r="E20" i="310"/>
  <c r="J19" i="310"/>
  <c r="E19" i="310"/>
  <c r="J18" i="310"/>
  <c r="E18" i="310"/>
  <c r="J17" i="310"/>
  <c r="E17" i="310"/>
  <c r="J16" i="310"/>
  <c r="E16" i="310"/>
  <c r="J13" i="310"/>
  <c r="J14" i="310"/>
  <c r="J15" i="310"/>
  <c r="E13" i="310"/>
  <c r="E14" i="310"/>
  <c r="E15" i="310"/>
  <c r="I64" i="329"/>
  <c r="M81" i="329"/>
  <c r="M69" i="310"/>
  <c r="N81" i="314"/>
  <c r="L81" i="314"/>
  <c r="N81" i="310"/>
  <c r="L81" i="310"/>
  <c r="L81" i="312"/>
  <c r="N81" i="312"/>
  <c r="M67" i="312"/>
  <c r="M68" i="312"/>
  <c r="N80" i="316"/>
  <c r="L81" i="318"/>
  <c r="N81" i="318"/>
  <c r="N81" i="324"/>
  <c r="L81" i="324"/>
  <c r="N81" i="320"/>
  <c r="L81" i="320"/>
  <c r="M67" i="322"/>
  <c r="M68" i="322"/>
  <c r="M69" i="321"/>
  <c r="N80" i="321"/>
  <c r="N81" i="322"/>
  <c r="L81" i="322"/>
  <c r="M67" i="324"/>
  <c r="M68" i="324"/>
  <c r="N67" i="329"/>
  <c r="N68" i="329"/>
  <c r="J64" i="329"/>
  <c r="M81" i="322"/>
  <c r="I64" i="322"/>
  <c r="M81" i="320"/>
  <c r="I64" i="320"/>
  <c r="M81" i="312"/>
  <c r="I64" i="312"/>
  <c r="M69" i="324"/>
  <c r="M81" i="318"/>
  <c r="I64" i="318"/>
  <c r="M81" i="314"/>
  <c r="I64" i="314"/>
  <c r="L81" i="321"/>
  <c r="N81" i="321"/>
  <c r="M69" i="322"/>
  <c r="M81" i="324"/>
  <c r="I64" i="324"/>
  <c r="N81" i="316"/>
  <c r="L81" i="316"/>
  <c r="M69" i="312"/>
  <c r="M81" i="310"/>
  <c r="I64" i="310"/>
  <c r="N69" i="329"/>
  <c r="P69" i="329"/>
  <c r="P68" i="329"/>
  <c r="N67" i="310"/>
  <c r="N68" i="310"/>
  <c r="J64" i="310"/>
  <c r="N67" i="314"/>
  <c r="N68" i="314"/>
  <c r="J64" i="314"/>
  <c r="J64" i="318"/>
  <c r="N67" i="318"/>
  <c r="N68" i="318"/>
  <c r="I64" i="316"/>
  <c r="M81" i="316"/>
  <c r="N67" i="312"/>
  <c r="N68" i="312"/>
  <c r="J64" i="312"/>
  <c r="J64" i="320"/>
  <c r="N67" i="320"/>
  <c r="N68" i="320"/>
  <c r="N67" i="322"/>
  <c r="N68" i="322"/>
  <c r="J64" i="322"/>
  <c r="N67" i="324"/>
  <c r="N68" i="324"/>
  <c r="J64" i="324"/>
  <c r="I64" i="321"/>
  <c r="M81" i="321"/>
  <c r="N69" i="322"/>
  <c r="P69" i="322"/>
  <c r="P68" i="322"/>
  <c r="N67" i="321"/>
  <c r="N68" i="321"/>
  <c r="J64" i="321"/>
  <c r="J64" i="316"/>
  <c r="N67" i="316"/>
  <c r="N68" i="316"/>
  <c r="N69" i="318"/>
  <c r="P69" i="318"/>
  <c r="P68" i="318"/>
  <c r="N69" i="310"/>
  <c r="P69" i="310"/>
  <c r="P68" i="310"/>
  <c r="N69" i="324"/>
  <c r="P69" i="324"/>
  <c r="P68" i="324"/>
  <c r="N69" i="312"/>
  <c r="P69" i="312"/>
  <c r="P68" i="312"/>
  <c r="N69" i="320"/>
  <c r="P69" i="320"/>
  <c r="P68" i="320"/>
  <c r="N69" i="314"/>
  <c r="P69" i="314"/>
  <c r="P68" i="314"/>
  <c r="P68" i="316"/>
  <c r="N69" i="316"/>
  <c r="P69" i="316"/>
  <c r="N69" i="321"/>
  <c r="P69" i="321"/>
  <c r="P68" i="321"/>
  <c r="N69" i="340"/>
  <c r="P69" i="340"/>
  <c r="P68" i="340"/>
  <c r="J64" i="338"/>
  <c r="N67" i="338"/>
  <c r="N68" i="338"/>
  <c r="I64" i="335"/>
  <c r="M81" i="335"/>
  <c r="N69" i="338"/>
  <c r="P69" i="338"/>
  <c r="P68" i="338"/>
  <c r="N67" i="335"/>
  <c r="N68" i="335"/>
  <c r="J64" i="335"/>
  <c r="N69" i="335"/>
  <c r="P69" i="335"/>
  <c r="P68" i="335"/>
  <c r="P69" i="351"/>
  <c r="M70" i="351"/>
  <c r="P70" i="351"/>
  <c r="N67" i="349"/>
  <c r="N69" i="349"/>
  <c r="J64" i="349"/>
  <c r="I64" i="347"/>
  <c r="M82" i="347"/>
  <c r="N70" i="349"/>
  <c r="P70" i="349"/>
  <c r="P69" i="349"/>
  <c r="N67" i="347"/>
  <c r="N69" i="347"/>
  <c r="J64" i="347"/>
  <c r="N70" i="347"/>
  <c r="P70" i="347"/>
  <c r="P69" i="347"/>
  <c r="J64" i="365"/>
  <c r="N67" i="365"/>
  <c r="N69" i="365"/>
  <c r="N67" i="363"/>
  <c r="N69" i="363"/>
  <c r="J64" i="363"/>
  <c r="N82" i="361"/>
  <c r="L82" i="361"/>
  <c r="N70" i="365"/>
  <c r="P70" i="365"/>
  <c r="P69" i="365"/>
  <c r="N70" i="363"/>
  <c r="P70" i="363"/>
  <c r="P69" i="363"/>
  <c r="M82" i="361"/>
  <c r="I64" i="361"/>
  <c r="N67" i="361"/>
  <c r="N69" i="361"/>
  <c r="J64" i="361"/>
  <c r="N70" i="361"/>
  <c r="P70" i="361"/>
  <c r="P69" i="361"/>
</calcChain>
</file>

<file path=xl/sharedStrings.xml><?xml version="1.0" encoding="utf-8"?>
<sst xmlns="http://schemas.openxmlformats.org/spreadsheetml/2006/main" count="5348" uniqueCount="314">
  <si>
    <t xml:space="preserve">                TELANGANA STATE POWER GENERATION CORPORATION Ltd.                           </t>
  </si>
  <si>
    <t>Reserve shutdown</t>
  </si>
  <si>
    <t>KOTHAGUDEM THERMAL POWER STATION - STAGE V, PALONCHA</t>
  </si>
  <si>
    <t>Load reduction/Unit Interruption</t>
  </si>
  <si>
    <t>DECLARATION OF AVAILABILITY BY GENERATORS</t>
  </si>
  <si>
    <t>To</t>
  </si>
  <si>
    <t>Chief Engineer (SLDC), TSTransco, Hyderabad.</t>
  </si>
  <si>
    <t>Name of Power Station along with contact details including e-mail ID</t>
  </si>
  <si>
    <t>Chief Engineer,Operation &amp; Maintenance,KTPS V &amp;VI stages,Ph: 9490610705, Off: Ph: 08744-255275, off: FAX: 08744-255272, E-Mail: ce.ktps5@tsgenco.co.in,ktps5.deep@tsgenco.co.in</t>
  </si>
  <si>
    <t>Installed capacity</t>
  </si>
  <si>
    <t>2 X 250  MW</t>
  </si>
  <si>
    <t>Message No.</t>
  </si>
  <si>
    <t>KTPS-V/R0</t>
  </si>
  <si>
    <t>Date &amp; Time of Declaration</t>
  </si>
  <si>
    <t>Details of Previous Declaration</t>
  </si>
  <si>
    <t>Block No.</t>
  </si>
  <si>
    <t>Time</t>
  </si>
  <si>
    <t>U9</t>
  </si>
  <si>
    <t>U10</t>
  </si>
  <si>
    <t xml:space="preserve">Declared Availability Ex-Bus (MW) </t>
  </si>
  <si>
    <t>00:00-00:15</t>
  </si>
  <si>
    <t>12:00-12:15</t>
  </si>
  <si>
    <t>00:15-00:30</t>
  </si>
  <si>
    <t>12:15-12:30</t>
  </si>
  <si>
    <t>00:30-00:45</t>
  </si>
  <si>
    <t>12:30-12:45</t>
  </si>
  <si>
    <t>00:45-01:00</t>
  </si>
  <si>
    <t>12:45-13:00</t>
  </si>
  <si>
    <t>01:00-01:15</t>
  </si>
  <si>
    <t>13:00-13:15</t>
  </si>
  <si>
    <t>01:15-01:30</t>
  </si>
  <si>
    <t>13:15-13:30</t>
  </si>
  <si>
    <t>01:30-01:45</t>
  </si>
  <si>
    <t>13:30-13:45</t>
  </si>
  <si>
    <t>01:45-02:00</t>
  </si>
  <si>
    <t>13:45-14:00</t>
  </si>
  <si>
    <t>02:00-02:15</t>
  </si>
  <si>
    <t>14:00-14:15</t>
  </si>
  <si>
    <t>02:15-02:30</t>
  </si>
  <si>
    <t>14:15-14:30</t>
  </si>
  <si>
    <t>02:30-02:45</t>
  </si>
  <si>
    <t>14:30-14:45</t>
  </si>
  <si>
    <t>02:45-03:00</t>
  </si>
  <si>
    <t>14:45-15:00</t>
  </si>
  <si>
    <t>03:00-03:15</t>
  </si>
  <si>
    <t>15:00-15:15</t>
  </si>
  <si>
    <t>03:15-03:30</t>
  </si>
  <si>
    <t>15:15-15:30</t>
  </si>
  <si>
    <t>03:30-03:45</t>
  </si>
  <si>
    <t>15:30-15:45</t>
  </si>
  <si>
    <t>03:45-04:00</t>
  </si>
  <si>
    <t>15:45-16:00</t>
  </si>
  <si>
    <t>04:00-04:15</t>
  </si>
  <si>
    <t>16:00-16:15</t>
  </si>
  <si>
    <t>04:15-04:30</t>
  </si>
  <si>
    <t>16:15-16:30</t>
  </si>
  <si>
    <t>04:30-04:45</t>
  </si>
  <si>
    <t>16:30-16:45</t>
  </si>
  <si>
    <t>04:45-05:00</t>
  </si>
  <si>
    <t>16:45-17:00</t>
  </si>
  <si>
    <t>05:00-05:15</t>
  </si>
  <si>
    <t>17:00-17:15</t>
  </si>
  <si>
    <t>05:15-05:30</t>
  </si>
  <si>
    <t>17:15-17:30</t>
  </si>
  <si>
    <t>05:30-05:45</t>
  </si>
  <si>
    <t>17:30-17:45</t>
  </si>
  <si>
    <t>05:45-06:00</t>
  </si>
  <si>
    <t>17:45-18:00</t>
  </si>
  <si>
    <t>06:00-06:15</t>
  </si>
  <si>
    <t>18:00-18:15</t>
  </si>
  <si>
    <t>06:15-06:30</t>
  </si>
  <si>
    <t>18:15-18:30</t>
  </si>
  <si>
    <t>06:30-06:45</t>
  </si>
  <si>
    <t>18:30-18:45</t>
  </si>
  <si>
    <t>06:45-07:00</t>
  </si>
  <si>
    <t>18:45-19:00</t>
  </si>
  <si>
    <t>07:00-07:15</t>
  </si>
  <si>
    <t>19:00-19:15</t>
  </si>
  <si>
    <t>07:15-07:30</t>
  </si>
  <si>
    <t>19:15-19:30</t>
  </si>
  <si>
    <t>07:30-07:45</t>
  </si>
  <si>
    <t>19:30-19:45</t>
  </si>
  <si>
    <t>07:45-08:00</t>
  </si>
  <si>
    <t>19:45-20:00</t>
  </si>
  <si>
    <t>08:00-08:15</t>
  </si>
  <si>
    <t>20:00-20:15</t>
  </si>
  <si>
    <t>08:15-08:30</t>
  </si>
  <si>
    <t>20:15-20:30</t>
  </si>
  <si>
    <t>08:30-08:45</t>
  </si>
  <si>
    <t>20:30-20:45</t>
  </si>
  <si>
    <t>08:45-09:00</t>
  </si>
  <si>
    <t>20:45-21:00</t>
  </si>
  <si>
    <t>09:00-09:15</t>
  </si>
  <si>
    <t>21:00-21:15</t>
  </si>
  <si>
    <t>09:15-09:30</t>
  </si>
  <si>
    <t>21:15-21:30</t>
  </si>
  <si>
    <t>09:30-09:45</t>
  </si>
  <si>
    <t>21:30-21:45</t>
  </si>
  <si>
    <t>09:45-10:00</t>
  </si>
  <si>
    <t>21:45-22:00</t>
  </si>
  <si>
    <t>10:00-10:15</t>
  </si>
  <si>
    <t>22:00-22:15</t>
  </si>
  <si>
    <t>10:15-10:30</t>
  </si>
  <si>
    <t>22:15-22:30</t>
  </si>
  <si>
    <t>10:30-10:45</t>
  </si>
  <si>
    <t>22:30-22:45</t>
  </si>
  <si>
    <t>10:45-11:00</t>
  </si>
  <si>
    <t>22:45-23:00</t>
  </si>
  <si>
    <t>11:00-11:15</t>
  </si>
  <si>
    <t>23:00-23:15</t>
  </si>
  <si>
    <t>11:15-11:30</t>
  </si>
  <si>
    <t>23:15-23:30</t>
  </si>
  <si>
    <t>11:30-11:45</t>
  </si>
  <si>
    <t>23:30-23:45</t>
  </si>
  <si>
    <t>11:45-12:00</t>
  </si>
  <si>
    <t>23:45-24:00</t>
  </si>
  <si>
    <t>Lower Limit to which station  can be backed- Down (Ex-Bus)</t>
  </si>
  <si>
    <t xml:space="preserve"> 162 MW / Unit Ex-Bus (without resorting to oil support)</t>
  </si>
  <si>
    <t>U#09</t>
  </si>
  <si>
    <t>U#10</t>
  </si>
  <si>
    <t>KTPS V</t>
  </si>
  <si>
    <t>Mail to : ce.sldc@tstransco.in</t>
  </si>
  <si>
    <t>APC</t>
  </si>
  <si>
    <t>%APC</t>
  </si>
  <si>
    <t xml:space="preserve"> </t>
  </si>
  <si>
    <t>Authorised signatory</t>
  </si>
  <si>
    <t>IX</t>
  </si>
  <si>
    <t>X</t>
  </si>
  <si>
    <t>V Stage</t>
  </si>
  <si>
    <t>Deviation</t>
  </si>
  <si>
    <t>U#09 of KTPS V Stage is released for carrying out capital overhaul works from 04.06.2020 for a period of about 45 days.</t>
  </si>
  <si>
    <t xml:space="preserve">                                             Availability declaration  for the date: 01.08.2020</t>
  </si>
  <si>
    <t>31.07.2020 and 09:40:00  (Time in 24 Hrs Format)</t>
  </si>
  <si>
    <t>Generation (in MU) on 30.07.2020</t>
  </si>
  <si>
    <t>Load backed -Down (in MU) on 30.07.2020</t>
  </si>
  <si>
    <t xml:space="preserve">Load back down on 30.07.2020: 11:10 hrs to 11:55 hrs (205 MW to 180 MW) </t>
  </si>
  <si>
    <t xml:space="preserve">                                             Availability declaration  for the date: 02.08.2020</t>
  </si>
  <si>
    <t>01.08.2020 and 09:40:00  (Time in 24 Hrs Format)</t>
  </si>
  <si>
    <t>Generation (in MU) on 31.07.2020</t>
  </si>
  <si>
    <t>Load backed -Down (in MU) on 31.07.2020</t>
  </si>
  <si>
    <t xml:space="preserve">Load back down on 31.07.2020: 17:15 hrs to 18:35 hrs (205 MW to 163 MW) </t>
  </si>
  <si>
    <t xml:space="preserve">                                             Availability declaration  for the date: 03.08.2020</t>
  </si>
  <si>
    <t>02.08.2020 and 09:20:00  (Time in 24 Hrs Format)</t>
  </si>
  <si>
    <t>Generation (in MU) on 01.08.2020</t>
  </si>
  <si>
    <t>Load backed -Down (in MU) on 01.08.2020</t>
  </si>
  <si>
    <t>Load back down on 01.08.2020: 09:55 hrs to 11:25 hrs (208 MW to 163 MW) &amp; 14:25 hrs to 24:00 hrs (207 MW to 163 MW)</t>
  </si>
  <si>
    <t>KTPS-V/R1</t>
  </si>
  <si>
    <t xml:space="preserve">                                             Availability declaration  for the date: 04.08.2020</t>
  </si>
  <si>
    <t>03.08.2020 and 08:30:00  (Time in 24 Hrs Format)</t>
  </si>
  <si>
    <t>Generation (in MU) on 02.08.2020</t>
  </si>
  <si>
    <t>Load backed -Down (in MU) on 02.08.2020</t>
  </si>
  <si>
    <t>Load back down on 02.08.2020: 00:00 hrs to 18:40 hrs (207 MW to 163 MW) &amp; 23:05 hrs to 24:00 hrs (207 MW to 163 MW)</t>
  </si>
  <si>
    <t xml:space="preserve">                                             Availability declaration  for the date: 05.08.2020</t>
  </si>
  <si>
    <t>04.08.2020 and 09:45:00  (Time in 24 Hrs Format)</t>
  </si>
  <si>
    <t>Generation (in MU) on 03.08.2020</t>
  </si>
  <si>
    <t>Load backed -Down (in MU) on 03.08.2020</t>
  </si>
  <si>
    <t>Load back down on 03.08.2020: 00:00 hrs to 07:00 hrs (207 MW to 163 MW) &amp; 09:55 hrs to 24:00 hrs (209 MW to 162 MW)</t>
  </si>
  <si>
    <t xml:space="preserve">                                             Availability declaration  for the date: 06.08.2020</t>
  </si>
  <si>
    <t>Generation (in MU) on 04.08.2020</t>
  </si>
  <si>
    <t>Load backed -Down (in MU) on 04.08.2020</t>
  </si>
  <si>
    <t>Load back down on 04.08.2020: 00:00 hrs to 19:50 hrs (209 MW to 162 MW)</t>
  </si>
  <si>
    <t>05.08.2020 and 09:35:00  (Time in 24 Hrs Format)</t>
  </si>
  <si>
    <t xml:space="preserve">                                             Availability declaration  for the date: 07.08.2020</t>
  </si>
  <si>
    <t>06.08.2020 and 09:35:00  (Time in 24 Hrs Format)</t>
  </si>
  <si>
    <t>Generation (in MU) on 05.08.2020</t>
  </si>
  <si>
    <t>Load backed -Down (in MU) on 05.08.2020</t>
  </si>
  <si>
    <t>Load back down on 05.08.2020: 01:20 hrs to 06:55 hrs (205 MW to 162 MW), 11:35 hrs to 14:35 hrs (207 MW to 163 MW), 15:25 hrs to 17:50 hrs (200 MW to 163 MW) &amp; 23:35 hrs to 24:00 hrs (189 MW to 162 MW)</t>
  </si>
  <si>
    <t>06.08.2020 and 09:45:00  (Time in 24 Hrs Format)</t>
  </si>
  <si>
    <t xml:space="preserve">                                             Availability declaration  for the date: 08.08.2020</t>
  </si>
  <si>
    <t>07.08.2020 and 09:15:00  (Time in 24 Hrs Format)</t>
  </si>
  <si>
    <t>Generation (in MU) on 06.08.2020</t>
  </si>
  <si>
    <t>Load backed -Down (in MU) on 06.08.2020</t>
  </si>
  <si>
    <t>Load back down on 06.08.2020: 00:00 hrs to 17:50 hrs (189 MW to 162 MW)</t>
  </si>
  <si>
    <t xml:space="preserve">                                             Availability declaration  for the date: 09.08.2020</t>
  </si>
  <si>
    <t>08.08.2020 and 09:15:00  (Time in 24 Hrs Format)</t>
  </si>
  <si>
    <t>Generation (in MU) on 07.08.2020</t>
  </si>
  <si>
    <t>Load backed -Down (in MU) on 07.08.2020</t>
  </si>
  <si>
    <t>Load back down on 07.08.2020: 02:25 hrs to 05:45 hrs (195 MW to 176 MW) &amp; 07:45 hrs to 09:30 hrs (192 MW to 163 MW)</t>
  </si>
  <si>
    <t xml:space="preserve">                                             Availability declaration  for the date: 10.08.2020</t>
  </si>
  <si>
    <t>09.08.2020 and 11:55:00  (Time in 24 Hrs Format)</t>
  </si>
  <si>
    <t>Generation (in MU) on 08.08.2020</t>
  </si>
  <si>
    <t>Load backed -Down (in MU) on 08.08.2020</t>
  </si>
  <si>
    <t>Load back down on 08.08.2020: 06:40 hrs to 07:45 hrs (179 MW to 163 MW) &amp; 10:30 hrs to 11:25 hrs (194 MW to 163 MW)</t>
  </si>
  <si>
    <t>09.08.2020 and 12:55:00  (Time in 24 Hrs Format)</t>
  </si>
  <si>
    <t xml:space="preserve">                                             Availability declaration  for the date: 11.08.2020</t>
  </si>
  <si>
    <t>Generation (in MU) on 09.08.2020</t>
  </si>
  <si>
    <t>Load backed -Down (in MU) on 09.08.2020</t>
  </si>
  <si>
    <t>Load back down on 09.08.2020: 13:30 hrs. to 14:50 hrs. (200 MW to 163 MW), 17:15 hrs. to 17:50 hrs. (203 MW to 163 MW) &amp; 23:35 hrs. to 24:00 hrs. (211 MW to 163 MW)</t>
  </si>
  <si>
    <t>Authorized signatory</t>
  </si>
  <si>
    <t xml:space="preserve">                                             Availability declaration  for the date: 12.08.2020</t>
  </si>
  <si>
    <t>11.08.2020 and 15:25:00  (Time in 24 Hrs Format)</t>
  </si>
  <si>
    <t>Generation (in MU) on 10.08.2020</t>
  </si>
  <si>
    <t>Load backed -Down (in MU) on 10.08.2020</t>
  </si>
  <si>
    <t>Load back down on 10.08.2020: 00:00 hrs to 24:00 hrs (211 MW to 163 MW)</t>
  </si>
  <si>
    <t>KTPS-V/R2</t>
  </si>
  <si>
    <t xml:space="preserve">                                             Availability declaration  for the date: 13.08.2020</t>
  </si>
  <si>
    <t>Generation (in MU) on 11.08.2020</t>
  </si>
  <si>
    <t>Load backed -Down (in MU) on 11.08.2020</t>
  </si>
  <si>
    <t>Load back down on 11.08.2020: 00:00 hrs to 09:25 hrs (211 MW to 163 MW), 10:25 hrs to 18:15 hrs (210 MW to 162 MW) &amp; 22:45 hrs to 24:00 hrs (218 MW to 163 MW)</t>
  </si>
  <si>
    <t>KTPS-V/R3</t>
  </si>
  <si>
    <t>U#09 boiler flashed at 06:45 hrs on 11.08.2020 and unit synchronised to Grid at 16:55 hrs on 11.08.2020. However, U#09 again got tripped on Reheater protection at 21:34 hrs on 11.08.2020. Rectification works are under progress.The unit is expected to be on Bars by 24:00 hrs on 12.08.2020.</t>
  </si>
  <si>
    <t>12.08.2020 and 14:25:00  (Time in 24 Hrs Format)</t>
  </si>
  <si>
    <t xml:space="preserve">                                             Availability declaration  for the date: 14.08.2020</t>
  </si>
  <si>
    <t>13.08.2020 and 13:25:00  (Time in 24 Hrs Format)</t>
  </si>
  <si>
    <t>Generation (in MU) on 12.08.2020</t>
  </si>
  <si>
    <t>Load backed -Down (in MU) on 12.08.2020</t>
  </si>
  <si>
    <t>Load back down on 12.08.2020: 00:00 hrs to 07:30 hrs (218 MW to 163 MW), 11:30 hrs to 18:20 hrs (173 MW to 162 MW) &amp; 20:15 hrs to 24:00 hrs (201 MW to 163 MW)</t>
  </si>
  <si>
    <t xml:space="preserve">U#09 boiler flashed at 22:44 hrs on 12.08.2020 and unit synchronised to Grid at 03:53 hrs on 13.08.2020. </t>
  </si>
  <si>
    <t xml:space="preserve">                                             Availability declaration  for the date: 15.08.2020</t>
  </si>
  <si>
    <t>Generation (in MU) on 13.08.2020</t>
  </si>
  <si>
    <t>Load backed -Down (in MU) on 13.08.2020</t>
  </si>
  <si>
    <t>Load back down on 13.08.2020: 00:00 hrs to 24:00 hrs (201 MW to 163 MW)</t>
  </si>
  <si>
    <t>14.08.2020 and 09:45:00  (Time in 24 Hrs Format)</t>
  </si>
  <si>
    <t xml:space="preserve">                                             Availability declaration  for the date: 16.08.2020</t>
  </si>
  <si>
    <t>Generation (in MU) on 14.08.2020</t>
  </si>
  <si>
    <t>Load backed -Down (in MU) on 14.08.2020</t>
  </si>
  <si>
    <t>Load back down on 14.08.2020: 00:00 hrs to 18:00 hrs (201 MW to 163 MW) &amp; 21:10 hrs to 24:00 hrs (198 MW to 163 MW)</t>
  </si>
  <si>
    <t>U#09 tripped  at 17:48 hrs on 14.08.2020 on " Reheater Protection Operated". Rectification works followed by Unit light up are under progress.</t>
  </si>
  <si>
    <t xml:space="preserve">U#10 hand tripped at 12:38 hrs on 15.08.2020 and kept under reserve shutdown as per the instructions of SLDC, Telangana. </t>
  </si>
  <si>
    <t>U#09 boiler flahsed at 07:50 hrs on 15.08.2020 and unit startup is under progress. The unit is expected to be on Bars within 16:00 hrs on 15.08.2020.</t>
  </si>
  <si>
    <t>15.08.2020 and 13:50:00  (Time in 24 Hrs Format)</t>
  </si>
  <si>
    <t xml:space="preserve">                                             Availability declaration  for the date: 17.08.2020</t>
  </si>
  <si>
    <t>16.08.2020 and 12:20:00  (Time in 24 Hrs Format)</t>
  </si>
  <si>
    <t>Generation (in MU) on 15.08.2020</t>
  </si>
  <si>
    <t>Load backed -Down (in MU) on 15.08.2020</t>
  </si>
  <si>
    <t>RSD</t>
  </si>
  <si>
    <t>U#09 boiler flahsed at 07:50 hrs on 15.08.2020 and unit synchronised to Grid at 19:10 hrs on 15.08.2020.</t>
  </si>
  <si>
    <t>16.08.2020 and 12:30:00  (Time in 24 Hrs Format)</t>
  </si>
  <si>
    <t>Load back down on 15.08.2020: 00:00 hrs to 12:38 hrs (198 MW to 163 MW)</t>
  </si>
  <si>
    <t xml:space="preserve">                                             Availability declaration  for the date: 18.08.2020</t>
  </si>
  <si>
    <t>17.08.2020 and 10:10:00  (Time in 24 Hrs Format)</t>
  </si>
  <si>
    <t>Generation (in MU) on 16.08.2020</t>
  </si>
  <si>
    <t>Load backed -Down (in MU) on 16.08.2020</t>
  </si>
  <si>
    <t>Load back down on 16.08.2020: ----</t>
  </si>
  <si>
    <t>16.08.2020 and 10:10:00  (Time in 24 Hrs Format)</t>
  </si>
  <si>
    <t xml:space="preserve">                                             Availability declaration  for the date: 19.08.2020</t>
  </si>
  <si>
    <t>18.08.2020 and 10:10:00  (Time in 24 Hrs Format)</t>
  </si>
  <si>
    <t>Generation (in MU) on 17.08.2020</t>
  </si>
  <si>
    <t>Load backed -Down (in MU) on 17.08.2020</t>
  </si>
  <si>
    <t>Load back down on 17.08.2020:22:05 hrs to 24:00 hrs (180 MW to 163 MW)</t>
  </si>
  <si>
    <t xml:space="preserve">                                             Availability declaration  for the date: 20.08.2020</t>
  </si>
  <si>
    <t>Generation (in MU) on 18.08.2020</t>
  </si>
  <si>
    <t>Load backed -Down (in MU) on 18.08.2020</t>
  </si>
  <si>
    <t>Load back down on 18.08.2020: 00:00 hrs to 18:00 hrs (180 MW to 163 MW) &amp; 22:50 hrs to 24:00 hrs (183 MW to 163 MW)</t>
  </si>
  <si>
    <t>19.08.2020 and 10:45:00  (Time in 24 Hrs Format)</t>
  </si>
  <si>
    <t xml:space="preserve">                                             Availability declaration  for the date: 21.08.2020</t>
  </si>
  <si>
    <t>Generation (in MU) on 19.08.2020</t>
  </si>
  <si>
    <t>Load backed -Down (in MU) on 19.08.2020</t>
  </si>
  <si>
    <t>Load back down on 19.08.2020: 00:00 hrs to 07:30 hrs (183 MW to 163 MW) &amp; 22:05 hrs to 24:00 hrs (167 MW to 162 MW)</t>
  </si>
  <si>
    <t>20.08.2020 and 10:10:00  (Time in 24 Hrs Format)</t>
  </si>
  <si>
    <t xml:space="preserve">                                             Availability declaration  for the date: 22.08.2020</t>
  </si>
  <si>
    <t>Load back down on 20.08.2020: 00:00  hrs to 18:05 hrs (167 MW to 162 MW)</t>
  </si>
  <si>
    <t>Generation (in MU) on 20.08.2020</t>
  </si>
  <si>
    <t>U#10 hand tripped at 12:38 hrs on 15.08.2020 and kept under reserve shutdown,unit Synchronised with grid @07:57 Hrs on 21.08.2020 as per the instructions of SLDC, Telangana</t>
  </si>
  <si>
    <t>21.08.2020 and 15:15:00  (Time in 24 Hrs Format)</t>
  </si>
  <si>
    <t xml:space="preserve">U#09 tripped at 20:31 hrs. due to heavy Grid disturbance on 20.08.2020 and kept under reserve shutdown as per the instructions of SLDC, Telangana. </t>
  </si>
  <si>
    <t>21.08.2020 and 15:25:00  (Time in 24 Hrs Format)</t>
  </si>
  <si>
    <t xml:space="preserve">                                             Availability declaration  for the date: 23.08.2020</t>
  </si>
  <si>
    <t>Generation (in MU) on 21.08.2020</t>
  </si>
  <si>
    <t>Load backed -Down (in MU) on 21.08.2020</t>
  </si>
  <si>
    <t>Load back down on 21.08.2020: 13:45  hrs to 17:30 hrs (194 MW to 163 MW) &amp; 23:10 hrs to 24:00 hrs (176 MW to 162 MW)</t>
  </si>
  <si>
    <t>22.08.2020 and 12:15:00  (Time in 24 Hrs Format)</t>
  </si>
  <si>
    <t xml:space="preserve">                                             Availability declaration  for the date: 24.08.2020</t>
  </si>
  <si>
    <t>Generation (in MU) on 22.08.2020</t>
  </si>
  <si>
    <t>Load backed -Down (in MU) on 22.08.2020</t>
  </si>
  <si>
    <t>23.08.2020 and 11:25:00  (Time in 24 Hrs Format)</t>
  </si>
  <si>
    <t>Load back down on 22.08.2020: 00:00 hrs to 07:35 hrs (176 MW to 162 MW), 09:50 hrs to 14:00 hrs (193 MW to 165 MW)</t>
  </si>
  <si>
    <t>23.08.2020 and 11:35:00  (Time in 24 Hrs Format)</t>
  </si>
  <si>
    <t xml:space="preserve">                                             Availability declaration  for the date: 25.08.2020</t>
  </si>
  <si>
    <t>Generation (in MU) on 23.08.2020</t>
  </si>
  <si>
    <t>Load backed -Down (in MU) on 23.08.2020</t>
  </si>
  <si>
    <t>Load back down on 23.08.2020: 07:35 hrs to 17:30 hrs (207 MW to 163 MW), 19:50 hrs to 24:00 hrs (195 MW to 162 MW)</t>
  </si>
  <si>
    <t>24.08.2020 and 10:15:00  (Time in 24 Hrs Format)</t>
  </si>
  <si>
    <t xml:space="preserve">                                             Availability declaration  for the date: 26.08.2020</t>
  </si>
  <si>
    <t>Generation (in MU) on 24.08.2020</t>
  </si>
  <si>
    <t>Load backed -Down (in MU) on 24.08.2020</t>
  </si>
  <si>
    <t>Load back down on 24.08.2020: 00:00 hrs to 15:55 hrs (195 MW to 162 MW) &amp; 17:25 hrs to 18:45 hrs (208 MW to 163 MW)</t>
  </si>
  <si>
    <t>25.08.2020 and 09:25:00  (Time in 24 Hrs Format)</t>
  </si>
  <si>
    <t xml:space="preserve">                                             Availability declaration  for the date: 27.08.2020</t>
  </si>
  <si>
    <t>Generation (in MU) on 25.08.2020</t>
  </si>
  <si>
    <t>Load backed -Down (in MU) on 25.08.2020</t>
  </si>
  <si>
    <t xml:space="preserve">Load back down on 25.08.2020: 08:05 hrs to 14:25 hrs (195 MW to 163 MW) </t>
  </si>
  <si>
    <t>U#09 tripped at 20:31 hrs. due to heavy Grid disturbance on 20.08.2020 and kept under reserve shutdown as per the instructions of SLDC, Telangana. vide Fax Message No.67, dated 25.08.2020 &amp; time: 12:45 hrs. it is requested to lightup U#09 boiler to meet the demand. However, consequent to certain pending issues related to U#09 R&amp;M works, Engineers from M/s.BHEL are supposed to visit the site for rectification.Hence it is requested to continue U#09 under shutdown (forced shutdown from 25.08.2020 @12:45 hrs. onwards ) till completion of works.</t>
  </si>
  <si>
    <t>26.08.2020 and 10:15:00  (Time in 24 Hrs Format)</t>
  </si>
  <si>
    <t xml:space="preserve">                                             Availability declaration  for the date: 28.08.2020</t>
  </si>
  <si>
    <t>Generation (in MU) on 26.08.2020</t>
  </si>
  <si>
    <t>Load backed -Down (in MU) on 26.08.2020</t>
  </si>
  <si>
    <t xml:space="preserve">Load back down on 26.08.2020: 17:35 hrs to 18:25 hrs (213 MW to 162 MW) </t>
  </si>
  <si>
    <t xml:space="preserve">U#09 boiler was intially flashed at 10:47 hrs. on 26.08.2020 and Boiler tripped at 18:20 hrs. on "Reheater Protection". After necessary inspection, U#09 boiler again flashed at 19:23 hrs. on 26.08.2020 and synchronised to Grid at 21:32 hrs. </t>
  </si>
  <si>
    <t>27.08.2020 and 10:45:00  (Time in 24 Hrs Format)</t>
  </si>
  <si>
    <t xml:space="preserve">                                             Availability declaration  for the date: 29.08.2020</t>
  </si>
  <si>
    <t>28.08.2020 and 10:45:00  (Time in 24 Hrs Format)</t>
  </si>
  <si>
    <t>Generation (in MU) on 27.08.2020</t>
  </si>
  <si>
    <t>Load backed -Down (in MU) on 27.08.2020</t>
  </si>
  <si>
    <t>Load back down on 27.08.2020: U#10: 00:40 hrs to 24:00 hrs (216 MW to 163 MW) &amp; U#09:10:25 hrs to 24:00 hrs (216 MW to 162 MW)</t>
  </si>
  <si>
    <t xml:space="preserve">                                             Availability declaration  for the date: 30.08.2020</t>
  </si>
  <si>
    <t>Generation (in MU) on 28.08.2020</t>
  </si>
  <si>
    <t>Load backed -Down (in MU) on 28.08.2020</t>
  </si>
  <si>
    <t xml:space="preserve">Load back down on 28.08.2020: U#10: 00:00 hrs to 24:00 hrs (216 MW to 163 MW) &amp; U#09:00:00 hrs to 24:00 hrs (216 MW to 162 MW) </t>
  </si>
  <si>
    <t>28.08.2020 and 10:35:00  (Time in 24 Hrs Format)</t>
  </si>
  <si>
    <t>29.08.2020 and 10:35:00  (Time in 24 Hrs Format)</t>
  </si>
  <si>
    <t xml:space="preserve">                                             Availability declaration  for the date: 31.08.2020</t>
  </si>
  <si>
    <t>Generation (in MU) on 29.08.2020</t>
  </si>
  <si>
    <t>Load backed -Down (in MU) on 29.08.2020</t>
  </si>
  <si>
    <t>U#09 of KTPS V stage hand tripped at 14:42 hrs. on 29.08.2020 for attending rectification works pertaining to Main turbine in the purview of M/s.BHEL. The unit is expected to be on bars with in 36 hours from the actual time of tripping.</t>
  </si>
  <si>
    <t>210+183</t>
  </si>
  <si>
    <t>30.08.2020 and 11:45:00  (Time in 24 Hrs Format)</t>
  </si>
  <si>
    <t>31.08.2020 and 09:45:00  (Time in 24 Hrs Format)</t>
  </si>
  <si>
    <t>U#09 of KTPS V stage hand tripped at 14:42 hrs. on 29.08.2020 for attending rectification works pertaining to Main turbine in the purview of M/s.BHEL. The unit is expected to be on bars with in 36 hours from the actual time of tripping,but the problem not yet rectified.</t>
  </si>
  <si>
    <t>Load back down on 29.08.2020: U#10: 00:00 hrs to 06:45 hrs (216 MW to 163 MW) &amp; U#09:00:00 hrs to 06:45 hrs (216 MW to 162 MW) , 07:20 hrs to 14:20 (393 MW to 324 MW)</t>
  </si>
  <si>
    <t>01.09.2020 and 09:45:00  (Time in 24 Hrs Format)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</si>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</sst>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"/>
    <numFmt numFmtId="166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8"/>
      <color rgb="FF000000"/>
      <name val="Book Antiqua"/>
      <family val="1"/>
    </font>
    <font>
      <i/>
      <sz val="11"/>
      <name val="Book Antiqua"/>
      <family val="1"/>
    </font>
    <font>
      <i/>
      <sz val="11"/>
      <color rgb="FF000000"/>
      <name val="Book Antiqua"/>
      <family val="1"/>
    </font>
    <font>
      <i/>
      <sz val="14"/>
      <color rgb="FF000000"/>
      <name val="Book Antiqua"/>
      <family val="1"/>
    </font>
    <font>
      <b/>
      <i/>
      <sz val="14"/>
      <color rgb="FFFF0000"/>
      <name val="Book Antiqua"/>
      <family val="1"/>
    </font>
    <font>
      <b/>
      <i/>
      <sz val="11"/>
      <color rgb="FF000000"/>
      <name val="Book Antiqua"/>
      <family val="1"/>
    </font>
    <font>
      <b/>
      <i/>
      <sz val="11"/>
      <color rgb="FFFF0000"/>
      <name val="Book Antiqua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0.5"/>
      <color rgb="FF000000"/>
      <name val="Book Antiqua"/>
      <family val="1"/>
    </font>
    <font>
      <i/>
      <sz val="10.5"/>
      <name val="Book Antiqua"/>
      <family val="1"/>
    </font>
    <font>
      <b/>
      <i/>
      <sz val="12"/>
      <name val="Book Antiqua"/>
      <family val="1"/>
    </font>
    <font>
      <b/>
      <i/>
      <sz val="10.5"/>
      <color rgb="FFFF0000"/>
      <name val="Book Antiqua"/>
      <family val="1"/>
    </font>
    <font>
      <i/>
      <sz val="11"/>
      <color rgb="FFFF0000"/>
      <name val="Book Antiqua"/>
      <family val="1"/>
    </font>
    <font>
      <i/>
      <sz val="11"/>
      <color theme="1"/>
      <name val="Book Antiqua"/>
      <family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2" borderId="0" xfId="1" applyFont="1" applyFill="1"/>
    <xf numFmtId="0" fontId="1" fillId="0" borderId="0" xfId="1" applyFont="1"/>
    <xf numFmtId="0" fontId="1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1" fillId="4" borderId="0" xfId="1" applyFont="1" applyFill="1" applyAlignment="1">
      <alignment vertical="center"/>
    </xf>
    <xf numFmtId="0" fontId="1" fillId="6" borderId="0" xfId="1" applyFont="1" applyFill="1" applyBorder="1"/>
    <xf numFmtId="0" fontId="4" fillId="0" borderId="0" xfId="1" applyFont="1"/>
    <xf numFmtId="0" fontId="4" fillId="0" borderId="6" xfId="1" applyFont="1" applyBorder="1" applyAlignment="1">
      <alignment horizontal="center"/>
    </xf>
    <xf numFmtId="20" fontId="4" fillId="0" borderId="1" xfId="1" applyNumberFormat="1" applyFont="1" applyBorder="1" applyAlignment="1">
      <alignment horizontal="center"/>
    </xf>
    <xf numFmtId="0" fontId="3" fillId="7" borderId="6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6" xfId="1" applyNumberFormat="1" applyFont="1" applyBorder="1" applyAlignment="1">
      <alignment horizontal="center"/>
    </xf>
    <xf numFmtId="164" fontId="9" fillId="0" borderId="0" xfId="1" applyNumberFormat="1" applyFont="1"/>
    <xf numFmtId="0" fontId="9" fillId="0" borderId="0" xfId="1" applyFont="1" applyAlignment="1">
      <alignment horizontal="center"/>
    </xf>
    <xf numFmtId="0" fontId="9" fillId="0" borderId="0" xfId="1" applyFont="1"/>
    <xf numFmtId="0" fontId="4" fillId="0" borderId="0" xfId="1" applyFont="1" applyAlignment="1">
      <alignment horizontal="center"/>
    </xf>
    <xf numFmtId="0" fontId="4" fillId="0" borderId="4" xfId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13" xfId="1" applyFont="1" applyBorder="1" applyAlignment="1">
      <alignment horizontal="center" vertical="center"/>
    </xf>
    <xf numFmtId="165" fontId="7" fillId="0" borderId="16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0" fontId="4" fillId="0" borderId="14" xfId="1" applyFont="1" applyBorder="1"/>
    <xf numFmtId="0" fontId="4" fillId="0" borderId="15" xfId="1" applyFont="1" applyBorder="1"/>
    <xf numFmtId="165" fontId="15" fillId="0" borderId="0" xfId="1" applyNumberFormat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17" xfId="1" applyFont="1" applyBorder="1"/>
    <xf numFmtId="0" fontId="4" fillId="0" borderId="18" xfId="1" applyFont="1" applyBorder="1"/>
    <xf numFmtId="166" fontId="4" fillId="0" borderId="0" xfId="1" applyNumberFormat="1" applyFont="1" applyAlignment="1">
      <alignment horizontal="center" vertical="center"/>
    </xf>
    <xf numFmtId="20" fontId="1" fillId="0" borderId="0" xfId="1" applyNumberFormat="1" applyFont="1"/>
    <xf numFmtId="165" fontId="1" fillId="0" borderId="0" xfId="1" applyNumberFormat="1" applyFont="1" applyAlignment="1">
      <alignment horizontal="center"/>
    </xf>
    <xf numFmtId="165" fontId="4" fillId="9" borderId="0" xfId="1" applyNumberFormat="1" applyFont="1" applyFill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0" fontId="15" fillId="5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6" fillId="2" borderId="6" xfId="1" applyFont="1" applyFill="1" applyBorder="1" applyAlignment="1">
      <alignment horizontal="center"/>
    </xf>
    <xf numFmtId="0" fontId="15" fillId="4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4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2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6" fillId="4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/>
    <xf numFmtId="0" fontId="3" fillId="3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10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6" fillId="3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quotePrefix="1" applyFo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/>
    <xf numFmtId="0" fontId="11" fillId="0" borderId="7" xfId="1" applyFont="1" applyBorder="1" applyAlignment="1">
      <alignment horizontal="left" vertical="center" wrapText="1"/>
    </xf>
    <xf numFmtId="0" fontId="12" fillId="0" borderId="8" xfId="1" applyFont="1" applyBorder="1"/>
    <xf numFmtId="0" fontId="12" fillId="0" borderId="9" xfId="1" applyFont="1" applyBorder="1"/>
    <xf numFmtId="0" fontId="4" fillId="0" borderId="7" xfId="1" applyFont="1" applyBorder="1" applyAlignment="1">
      <alignment horizontal="left" vertical="center"/>
    </xf>
    <xf numFmtId="0" fontId="3" fillId="0" borderId="8" xfId="1" applyFont="1" applyBorder="1"/>
    <xf numFmtId="0" fontId="3" fillId="0" borderId="9" xfId="1" applyFont="1" applyBorder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3" fillId="8" borderId="10" xfId="1" applyFont="1" applyFill="1" applyBorder="1" applyAlignment="1">
      <alignment horizontal="justify" vertical="justify" wrapText="1"/>
    </xf>
    <xf numFmtId="0" fontId="13" fillId="0" borderId="11" xfId="1" applyFont="1" applyBorder="1" applyAlignment="1">
      <alignment horizontal="justify" vertical="justify"/>
    </xf>
    <xf numFmtId="0" fontId="13" fillId="0" borderId="12" xfId="1" applyFont="1" applyBorder="1" applyAlignment="1">
      <alignment horizontal="justify" vertical="justify"/>
    </xf>
    <xf numFmtId="0" fontId="14" fillId="0" borderId="14" xfId="1" applyFont="1" applyBorder="1" applyAlignment="1">
      <alignment horizontal="justify" vertical="center" wrapText="1"/>
    </xf>
    <xf numFmtId="0" fontId="12" fillId="0" borderId="0" xfId="1" applyFont="1" applyBorder="1" applyAlignment="1">
      <alignment horizontal="justify" vertical="center"/>
    </xf>
    <xf numFmtId="0" fontId="12" fillId="0" borderId="17" xfId="1" applyFont="1" applyBorder="1" applyAlignment="1">
      <alignment horizontal="justify" vertical="center"/>
    </xf>
    <xf numFmtId="0" fontId="12" fillId="0" borderId="18" xfId="1" applyFont="1" applyBorder="1" applyAlignment="1">
      <alignment horizontal="justify" vertical="center"/>
    </xf>
    <xf numFmtId="0" fontId="7" fillId="0" borderId="14" xfId="1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13" fillId="8" borderId="1" xfId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center"/>
    </xf>
    <xf numFmtId="0" fontId="3" fillId="0" borderId="18" xfId="1" applyFont="1" applyBorder="1"/>
    <xf numFmtId="0" fontId="3" fillId="0" borderId="19" xfId="1" applyFont="1" applyBorder="1"/>
    <xf numFmtId="0" fontId="4" fillId="6" borderId="1" xfId="1" applyFont="1" applyFill="1" applyBorder="1" applyAlignment="1">
      <alignment horizontal="left" vertical="top" wrapText="1"/>
    </xf>
    <xf numFmtId="0" fontId="3" fillId="0" borderId="3" xfId="1" applyFont="1" applyBorder="1"/>
    <xf numFmtId="0" fontId="8" fillId="6" borderId="1" xfId="1" applyFont="1" applyFill="1" applyBorder="1" applyAlignment="1">
      <alignment horizontal="left" vertical="top"/>
    </xf>
    <xf numFmtId="0" fontId="8" fillId="6" borderId="2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3" fillId="0" borderId="5" xfId="1" applyFont="1" applyBorder="1"/>
    <xf numFmtId="0" fontId="4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top" wrapText="1"/>
    </xf>
    <xf numFmtId="0" fontId="3" fillId="0" borderId="2" xfId="1" applyFont="1" applyBorder="1"/>
    <xf numFmtId="0" fontId="7" fillId="0" borderId="1" xfId="1" applyFont="1" applyBorder="1" applyAlignment="1">
      <alignment horizontal="left" vertical="top"/>
    </xf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6" fillId="5" borderId="1" xfId="1" applyFont="1" applyFill="1" applyBorder="1" applyAlignment="1">
      <alignment horizontal="center" vertical="top"/>
    </xf>
    <xf numFmtId="0" fontId="3" fillId="4" borderId="2" xfId="1" applyFont="1" applyFill="1" applyBorder="1" applyAlignment="1">
      <alignment horizontal="center" vertical="top"/>
    </xf>
    <xf numFmtId="0" fontId="3" fillId="4" borderId="3" xfId="1" applyFont="1" applyFill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/>
    </xf>
    <xf numFmtId="0" fontId="6" fillId="5" borderId="1" xfId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7" fillId="0" borderId="0" xfId="1" applyFont="1" applyAlignment="1"/>
    <xf numFmtId="2" fontId="17" fillId="0" borderId="0" xfId="1" applyNumberFormat="1" applyFont="1" applyAlignment="1"/>
    <xf numFmtId="0" fontId="18" fillId="11" borderId="0" xfId="1" applyFont="1" applyFill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19" workbookViewId="0">
      <selection activeCell="N39" sqref="N39"/>
    </sheetView>
  </sheetViews>
  <sheetFormatPr defaultColWidth="14.42578125" defaultRowHeight="15" x14ac:dyDescent="0.25"/>
  <cols>
    <col min="1" max="1" width="10.5703125" style="39" customWidth="1"/>
    <col min="2" max="2" width="18.5703125" style="39" customWidth="1"/>
    <col min="3" max="4" width="12.7109375" style="39" customWidth="1"/>
    <col min="5" max="5" width="14.7109375" style="39" customWidth="1"/>
    <col min="6" max="6" width="12.42578125" style="39" customWidth="1"/>
    <col min="7" max="7" width="15.140625" style="39" customWidth="1"/>
    <col min="8" max="9" width="12.7109375" style="39" customWidth="1"/>
    <col min="10" max="10" width="15" style="39" customWidth="1"/>
    <col min="11" max="11" width="9.140625" style="39" customWidth="1"/>
    <col min="12" max="12" width="13" style="39" customWidth="1"/>
    <col min="13" max="13" width="12.7109375" style="39" customWidth="1"/>
    <col min="14" max="14" width="14.28515625" style="39" customWidth="1"/>
    <col min="15" max="15" width="7.85546875" style="39" customWidth="1"/>
    <col min="16" max="17" width="9.140625" style="39" customWidth="1"/>
    <col min="18" max="16384" width="14.42578125" style="39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131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142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132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201</v>
      </c>
      <c r="E13" s="11">
        <f t="shared" ref="E13:E60" si="0">SUM(C13,D13)</f>
        <v>201</v>
      </c>
      <c r="F13" s="8">
        <v>49</v>
      </c>
      <c r="G13" s="12" t="s">
        <v>21</v>
      </c>
      <c r="H13" s="37">
        <v>0</v>
      </c>
      <c r="I13" s="10">
        <v>201</v>
      </c>
      <c r="J13" s="8">
        <f t="shared" ref="J13:J60" si="1">SUM(H13,I13)</f>
        <v>201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201</v>
      </c>
      <c r="E14" s="11">
        <f t="shared" si="0"/>
        <v>201</v>
      </c>
      <c r="F14" s="8">
        <f t="shared" ref="F14:F36" si="3">F13+1</f>
        <v>50</v>
      </c>
      <c r="G14" s="12" t="s">
        <v>23</v>
      </c>
      <c r="H14" s="37">
        <v>0</v>
      </c>
      <c r="I14" s="10">
        <v>201</v>
      </c>
      <c r="J14" s="8">
        <f t="shared" si="1"/>
        <v>201</v>
      </c>
      <c r="K14" s="2"/>
      <c r="L14" s="2" t="s">
        <v>20</v>
      </c>
      <c r="M14" s="7">
        <f>AVERAGE(C13:C16)</f>
        <v>0</v>
      </c>
      <c r="N14" s="7">
        <f>AVERAGE(D13:D16)</f>
        <v>201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201</v>
      </c>
      <c r="E15" s="11">
        <f t="shared" si="0"/>
        <v>201</v>
      </c>
      <c r="F15" s="8">
        <f t="shared" si="3"/>
        <v>51</v>
      </c>
      <c r="G15" s="12" t="s">
        <v>25</v>
      </c>
      <c r="H15" s="37">
        <v>0</v>
      </c>
      <c r="I15" s="10">
        <v>201</v>
      </c>
      <c r="J15" s="8">
        <f t="shared" si="1"/>
        <v>201</v>
      </c>
      <c r="K15" s="2"/>
      <c r="L15" s="2" t="s">
        <v>28</v>
      </c>
      <c r="M15" s="7">
        <f>AVERAGE(C17:C20)</f>
        <v>0</v>
      </c>
      <c r="N15" s="7">
        <f>AVERAGE(D17:D20)</f>
        <v>201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201</v>
      </c>
      <c r="E16" s="11">
        <f t="shared" si="0"/>
        <v>201</v>
      </c>
      <c r="F16" s="8">
        <f t="shared" si="3"/>
        <v>52</v>
      </c>
      <c r="G16" s="12" t="s">
        <v>27</v>
      </c>
      <c r="H16" s="37">
        <v>0</v>
      </c>
      <c r="I16" s="10">
        <v>201</v>
      </c>
      <c r="J16" s="8">
        <f t="shared" si="1"/>
        <v>201</v>
      </c>
      <c r="K16" s="2"/>
      <c r="L16" s="2" t="s">
        <v>36</v>
      </c>
      <c r="M16" s="7">
        <f>AVERAGE(C21:C24)</f>
        <v>0</v>
      </c>
      <c r="N16" s="7">
        <f>AVERAGE(D21:D24)</f>
        <v>201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201</v>
      </c>
      <c r="E17" s="11">
        <f t="shared" si="0"/>
        <v>201</v>
      </c>
      <c r="F17" s="8">
        <f t="shared" si="3"/>
        <v>53</v>
      </c>
      <c r="G17" s="12" t="s">
        <v>29</v>
      </c>
      <c r="H17" s="37">
        <v>0</v>
      </c>
      <c r="I17" s="10">
        <v>201</v>
      </c>
      <c r="J17" s="8">
        <f t="shared" si="1"/>
        <v>201</v>
      </c>
      <c r="K17" s="2"/>
      <c r="L17" s="2" t="s">
        <v>44</v>
      </c>
      <c r="M17" s="7">
        <f>AVERAGE(C25:C28)</f>
        <v>0</v>
      </c>
      <c r="N17" s="7">
        <f>AVERAGE(D25:D28)</f>
        <v>201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201</v>
      </c>
      <c r="E18" s="11">
        <f t="shared" si="0"/>
        <v>201</v>
      </c>
      <c r="F18" s="8">
        <f t="shared" si="3"/>
        <v>54</v>
      </c>
      <c r="G18" s="12" t="s">
        <v>31</v>
      </c>
      <c r="H18" s="37">
        <v>0</v>
      </c>
      <c r="I18" s="10">
        <v>201</v>
      </c>
      <c r="J18" s="8">
        <f t="shared" si="1"/>
        <v>201</v>
      </c>
      <c r="K18" s="2"/>
      <c r="L18" s="2" t="s">
        <v>52</v>
      </c>
      <c r="M18" s="7">
        <f>AVERAGE(C29:C32)</f>
        <v>0</v>
      </c>
      <c r="N18" s="7">
        <f>AVERAGE(D29:D32)</f>
        <v>201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201</v>
      </c>
      <c r="E19" s="11">
        <f t="shared" si="0"/>
        <v>201</v>
      </c>
      <c r="F19" s="8">
        <f t="shared" si="3"/>
        <v>55</v>
      </c>
      <c r="G19" s="12" t="s">
        <v>33</v>
      </c>
      <c r="H19" s="37">
        <v>0</v>
      </c>
      <c r="I19" s="10">
        <v>201</v>
      </c>
      <c r="J19" s="8">
        <f t="shared" si="1"/>
        <v>201</v>
      </c>
      <c r="K19" s="2"/>
      <c r="L19" s="2" t="s">
        <v>60</v>
      </c>
      <c r="M19" s="7">
        <f>AVERAGE(C33:C36)</f>
        <v>0</v>
      </c>
      <c r="N19" s="7">
        <f>AVERAGE(D33:D36)</f>
        <v>201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201</v>
      </c>
      <c r="E20" s="11">
        <f t="shared" si="0"/>
        <v>201</v>
      </c>
      <c r="F20" s="8">
        <f t="shared" si="3"/>
        <v>56</v>
      </c>
      <c r="G20" s="12" t="s">
        <v>35</v>
      </c>
      <c r="H20" s="37">
        <v>0</v>
      </c>
      <c r="I20" s="10">
        <v>201</v>
      </c>
      <c r="J20" s="8">
        <f t="shared" si="1"/>
        <v>201</v>
      </c>
      <c r="K20" s="2"/>
      <c r="L20" s="2" t="s">
        <v>68</v>
      </c>
      <c r="M20" s="7">
        <f>AVERAGE(C37:C40)</f>
        <v>0</v>
      </c>
      <c r="N20" s="7">
        <f>AVERAGE(D37:D40)</f>
        <v>201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201</v>
      </c>
      <c r="E21" s="11">
        <f t="shared" si="0"/>
        <v>201</v>
      </c>
      <c r="F21" s="8">
        <f t="shared" si="3"/>
        <v>57</v>
      </c>
      <c r="G21" s="12" t="s">
        <v>37</v>
      </c>
      <c r="H21" s="37">
        <v>0</v>
      </c>
      <c r="I21" s="10">
        <v>201</v>
      </c>
      <c r="J21" s="8">
        <f t="shared" si="1"/>
        <v>201</v>
      </c>
      <c r="K21" s="2"/>
      <c r="L21" s="2" t="s">
        <v>76</v>
      </c>
      <c r="M21" s="7">
        <f>AVERAGE(C41:C44)</f>
        <v>0</v>
      </c>
      <c r="N21" s="7">
        <f>AVERAGE(D41:D44)</f>
        <v>201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201</v>
      </c>
      <c r="E22" s="11">
        <f t="shared" si="0"/>
        <v>201</v>
      </c>
      <c r="F22" s="8">
        <f t="shared" si="3"/>
        <v>58</v>
      </c>
      <c r="G22" s="12" t="s">
        <v>39</v>
      </c>
      <c r="H22" s="37">
        <v>0</v>
      </c>
      <c r="I22" s="10">
        <v>201</v>
      </c>
      <c r="J22" s="8">
        <f t="shared" si="1"/>
        <v>201</v>
      </c>
      <c r="K22" s="2"/>
      <c r="L22" s="2" t="s">
        <v>84</v>
      </c>
      <c r="M22" s="7">
        <f>AVERAGE(C45:C48)</f>
        <v>0</v>
      </c>
      <c r="N22" s="7">
        <f>AVERAGE(D45:D48)</f>
        <v>201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201</v>
      </c>
      <c r="E23" s="11">
        <f t="shared" si="0"/>
        <v>201</v>
      </c>
      <c r="F23" s="8">
        <f t="shared" si="3"/>
        <v>59</v>
      </c>
      <c r="G23" s="12" t="s">
        <v>41</v>
      </c>
      <c r="H23" s="37">
        <v>0</v>
      </c>
      <c r="I23" s="10">
        <v>201</v>
      </c>
      <c r="J23" s="8">
        <f t="shared" si="1"/>
        <v>201</v>
      </c>
      <c r="K23" s="2"/>
      <c r="L23" s="2" t="s">
        <v>92</v>
      </c>
      <c r="M23" s="7">
        <f>AVERAGE(C49:C52)</f>
        <v>0</v>
      </c>
      <c r="N23" s="7">
        <f>AVERAGE(D49:D52)</f>
        <v>201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201</v>
      </c>
      <c r="E24" s="11">
        <f t="shared" si="0"/>
        <v>201</v>
      </c>
      <c r="F24" s="8">
        <f t="shared" si="3"/>
        <v>60</v>
      </c>
      <c r="G24" s="12" t="s">
        <v>43</v>
      </c>
      <c r="H24" s="37">
        <v>0</v>
      </c>
      <c r="I24" s="10">
        <v>201</v>
      </c>
      <c r="J24" s="8">
        <f t="shared" si="1"/>
        <v>201</v>
      </c>
      <c r="K24" s="2"/>
      <c r="L24" s="13" t="s">
        <v>100</v>
      </c>
      <c r="M24" s="7">
        <f>AVERAGE(C53:C56)</f>
        <v>0</v>
      </c>
      <c r="N24" s="7">
        <f>AVERAGE(D53:D56)</f>
        <v>201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201</v>
      </c>
      <c r="E25" s="11">
        <f t="shared" si="0"/>
        <v>201</v>
      </c>
      <c r="F25" s="8">
        <f t="shared" si="3"/>
        <v>61</v>
      </c>
      <c r="G25" s="12" t="s">
        <v>45</v>
      </c>
      <c r="H25" s="37">
        <v>0</v>
      </c>
      <c r="I25" s="10">
        <v>201</v>
      </c>
      <c r="J25" s="8">
        <f t="shared" si="1"/>
        <v>201</v>
      </c>
      <c r="K25" s="2"/>
      <c r="L25" s="16" t="s">
        <v>108</v>
      </c>
      <c r="M25" s="7">
        <f>AVERAGE(C57:C60)</f>
        <v>0</v>
      </c>
      <c r="N25" s="7">
        <f>AVERAGE(D57:D60)</f>
        <v>201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201</v>
      </c>
      <c r="E26" s="11">
        <f t="shared" si="0"/>
        <v>201</v>
      </c>
      <c r="F26" s="8">
        <f t="shared" si="3"/>
        <v>62</v>
      </c>
      <c r="G26" s="12" t="s">
        <v>47</v>
      </c>
      <c r="H26" s="37">
        <v>0</v>
      </c>
      <c r="I26" s="10">
        <v>201</v>
      </c>
      <c r="J26" s="8">
        <f t="shared" si="1"/>
        <v>201</v>
      </c>
      <c r="K26" s="2"/>
      <c r="L26" s="16" t="s">
        <v>21</v>
      </c>
      <c r="M26" s="7">
        <f>AVERAGE(H13:H16)</f>
        <v>0</v>
      </c>
      <c r="N26" s="7">
        <f>AVERAGE(I13:I16)</f>
        <v>201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201</v>
      </c>
      <c r="E27" s="11">
        <f t="shared" si="0"/>
        <v>201</v>
      </c>
      <c r="F27" s="8">
        <f t="shared" si="3"/>
        <v>63</v>
      </c>
      <c r="G27" s="12" t="s">
        <v>49</v>
      </c>
      <c r="H27" s="37">
        <v>0</v>
      </c>
      <c r="I27" s="10">
        <v>201</v>
      </c>
      <c r="J27" s="8">
        <f t="shared" si="1"/>
        <v>201</v>
      </c>
      <c r="K27" s="2"/>
      <c r="L27" s="24" t="s">
        <v>29</v>
      </c>
      <c r="M27" s="7">
        <f>AVERAGE(H17:H20)</f>
        <v>0</v>
      </c>
      <c r="N27" s="7">
        <f>AVERAGE(I17:I20)</f>
        <v>201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201</v>
      </c>
      <c r="E28" s="11">
        <f t="shared" si="0"/>
        <v>201</v>
      </c>
      <c r="F28" s="8">
        <f t="shared" si="3"/>
        <v>64</v>
      </c>
      <c r="G28" s="12" t="s">
        <v>51</v>
      </c>
      <c r="H28" s="37">
        <v>0</v>
      </c>
      <c r="I28" s="10">
        <v>201</v>
      </c>
      <c r="J28" s="8">
        <f t="shared" si="1"/>
        <v>201</v>
      </c>
      <c r="K28" s="2"/>
      <c r="L28" s="2" t="s">
        <v>37</v>
      </c>
      <c r="M28" s="7">
        <f>AVERAGE(H21:H24)</f>
        <v>0</v>
      </c>
      <c r="N28" s="7">
        <f>AVERAGE(I21:I24)</f>
        <v>201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201</v>
      </c>
      <c r="E29" s="11">
        <f t="shared" si="0"/>
        <v>201</v>
      </c>
      <c r="F29" s="8">
        <f t="shared" si="3"/>
        <v>65</v>
      </c>
      <c r="G29" s="12" t="s">
        <v>53</v>
      </c>
      <c r="H29" s="37">
        <v>0</v>
      </c>
      <c r="I29" s="10">
        <v>201</v>
      </c>
      <c r="J29" s="8">
        <f t="shared" si="1"/>
        <v>201</v>
      </c>
      <c r="K29" s="2"/>
      <c r="L29" s="2" t="s">
        <v>45</v>
      </c>
      <c r="M29" s="7">
        <f>AVERAGE(H25:H28)</f>
        <v>0</v>
      </c>
      <c r="N29" s="7">
        <f>AVERAGE(I25:I28)</f>
        <v>201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201</v>
      </c>
      <c r="E30" s="11">
        <f t="shared" si="0"/>
        <v>201</v>
      </c>
      <c r="F30" s="8">
        <f t="shared" si="3"/>
        <v>66</v>
      </c>
      <c r="G30" s="12" t="s">
        <v>55</v>
      </c>
      <c r="H30" s="37">
        <v>0</v>
      </c>
      <c r="I30" s="10">
        <v>201</v>
      </c>
      <c r="J30" s="8">
        <f t="shared" si="1"/>
        <v>201</v>
      </c>
      <c r="K30" s="2"/>
      <c r="L30" s="2" t="s">
        <v>53</v>
      </c>
      <c r="M30" s="7">
        <f>AVERAGE(H29:H32)</f>
        <v>0</v>
      </c>
      <c r="N30" s="7">
        <f>AVERAGE(I29:I32)</f>
        <v>201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201</v>
      </c>
      <c r="E31" s="11">
        <f t="shared" si="0"/>
        <v>201</v>
      </c>
      <c r="F31" s="8">
        <f t="shared" si="3"/>
        <v>67</v>
      </c>
      <c r="G31" s="12" t="s">
        <v>57</v>
      </c>
      <c r="H31" s="37">
        <v>0</v>
      </c>
      <c r="I31" s="10">
        <v>201</v>
      </c>
      <c r="J31" s="8">
        <f t="shared" si="1"/>
        <v>201</v>
      </c>
      <c r="K31" s="2"/>
      <c r="L31" s="2" t="s">
        <v>61</v>
      </c>
      <c r="M31" s="7">
        <f>AVERAGE(H33:H36)</f>
        <v>0</v>
      </c>
      <c r="N31" s="7">
        <f>AVERAGE(I33:I36)</f>
        <v>201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201</v>
      </c>
      <c r="E32" s="11">
        <f t="shared" si="0"/>
        <v>201</v>
      </c>
      <c r="F32" s="8">
        <f t="shared" si="3"/>
        <v>68</v>
      </c>
      <c r="G32" s="12" t="s">
        <v>59</v>
      </c>
      <c r="H32" s="37">
        <v>0</v>
      </c>
      <c r="I32" s="10">
        <v>201</v>
      </c>
      <c r="J32" s="8">
        <f t="shared" si="1"/>
        <v>201</v>
      </c>
      <c r="K32" s="2"/>
      <c r="L32" s="2" t="s">
        <v>69</v>
      </c>
      <c r="M32" s="7">
        <f>AVERAGE(H37:H40)</f>
        <v>0</v>
      </c>
      <c r="N32" s="7">
        <f>AVERAGE(I37:I40)</f>
        <v>201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201</v>
      </c>
      <c r="E33" s="11">
        <f t="shared" si="0"/>
        <v>201</v>
      </c>
      <c r="F33" s="8">
        <f t="shared" si="3"/>
        <v>69</v>
      </c>
      <c r="G33" s="12" t="s">
        <v>61</v>
      </c>
      <c r="H33" s="37">
        <v>0</v>
      </c>
      <c r="I33" s="10">
        <v>201</v>
      </c>
      <c r="J33" s="8">
        <f t="shared" si="1"/>
        <v>201</v>
      </c>
      <c r="K33" s="2"/>
      <c r="L33" s="2" t="s">
        <v>77</v>
      </c>
      <c r="M33" s="7">
        <f>AVERAGE(H41:H44)</f>
        <v>0</v>
      </c>
      <c r="N33" s="7">
        <f>AVERAGE(I41:I44)</f>
        <v>201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201</v>
      </c>
      <c r="E34" s="11">
        <f t="shared" si="0"/>
        <v>201</v>
      </c>
      <c r="F34" s="8">
        <f t="shared" si="3"/>
        <v>70</v>
      </c>
      <c r="G34" s="12" t="s">
        <v>63</v>
      </c>
      <c r="H34" s="37">
        <v>0</v>
      </c>
      <c r="I34" s="10">
        <v>201</v>
      </c>
      <c r="J34" s="8">
        <f t="shared" si="1"/>
        <v>201</v>
      </c>
      <c r="K34" s="2"/>
      <c r="L34" s="2" t="s">
        <v>85</v>
      </c>
      <c r="M34" s="7">
        <f>AVERAGE(H45:H48)</f>
        <v>0</v>
      </c>
      <c r="N34" s="7">
        <f>AVERAGE(I45:I48)</f>
        <v>201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201</v>
      </c>
      <c r="E35" s="11">
        <f t="shared" si="0"/>
        <v>201</v>
      </c>
      <c r="F35" s="8">
        <f t="shared" si="3"/>
        <v>71</v>
      </c>
      <c r="G35" s="12" t="s">
        <v>65</v>
      </c>
      <c r="H35" s="37">
        <v>0</v>
      </c>
      <c r="I35" s="10">
        <v>201</v>
      </c>
      <c r="J35" s="8">
        <f t="shared" si="1"/>
        <v>201</v>
      </c>
      <c r="K35" s="2"/>
      <c r="L35" s="2" t="s">
        <v>93</v>
      </c>
      <c r="M35" s="7">
        <f>AVERAGE(H49:H52)</f>
        <v>0</v>
      </c>
      <c r="N35" s="7">
        <f>AVERAGE(I49:I52)</f>
        <v>201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201</v>
      </c>
      <c r="E36" s="11">
        <f t="shared" si="0"/>
        <v>201</v>
      </c>
      <c r="F36" s="8">
        <f t="shared" si="3"/>
        <v>72</v>
      </c>
      <c r="G36" s="12" t="s">
        <v>67</v>
      </c>
      <c r="H36" s="37">
        <v>0</v>
      </c>
      <c r="I36" s="10">
        <v>201</v>
      </c>
      <c r="J36" s="8">
        <f t="shared" si="1"/>
        <v>201</v>
      </c>
      <c r="K36" s="2"/>
      <c r="L36" s="110" t="s">
        <v>101</v>
      </c>
      <c r="M36" s="7">
        <f>AVERAGE(H53:H56)</f>
        <v>0</v>
      </c>
      <c r="N36" s="7">
        <f>AVERAGE(I53:I56)</f>
        <v>201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201</v>
      </c>
      <c r="E37" s="11">
        <f t="shared" si="0"/>
        <v>201</v>
      </c>
      <c r="F37" s="8">
        <v>73</v>
      </c>
      <c r="G37" s="12" t="s">
        <v>69</v>
      </c>
      <c r="H37" s="37">
        <v>0</v>
      </c>
      <c r="I37" s="10">
        <v>201</v>
      </c>
      <c r="J37" s="8">
        <f t="shared" si="1"/>
        <v>201</v>
      </c>
      <c r="K37" s="2"/>
      <c r="L37" s="110" t="s">
        <v>109</v>
      </c>
      <c r="M37" s="7">
        <f>AVERAGE(H57:H60)</f>
        <v>0</v>
      </c>
      <c r="N37" s="7">
        <f>AVERAGE(I57:I60)</f>
        <v>201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201</v>
      </c>
      <c r="E38" s="8">
        <f t="shared" si="0"/>
        <v>201</v>
      </c>
      <c r="F38" s="8">
        <f t="shared" ref="F38:F60" si="5">F37+1</f>
        <v>74</v>
      </c>
      <c r="G38" s="12" t="s">
        <v>71</v>
      </c>
      <c r="H38" s="37">
        <v>0</v>
      </c>
      <c r="I38" s="10">
        <v>201</v>
      </c>
      <c r="J38" s="8">
        <f t="shared" si="1"/>
        <v>201</v>
      </c>
      <c r="K38" s="2"/>
      <c r="L38" s="110" t="s">
        <v>312</v>
      </c>
      <c r="M38" s="110">
        <f>AVERAGE(M14:M37)</f>
        <v>0</v>
      </c>
      <c r="N38" s="110">
        <f>AVERAGE(N14:N37)</f>
        <v>201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201</v>
      </c>
      <c r="E39" s="8">
        <f t="shared" si="0"/>
        <v>201</v>
      </c>
      <c r="F39" s="8">
        <f t="shared" si="5"/>
        <v>75</v>
      </c>
      <c r="G39" s="12" t="s">
        <v>73</v>
      </c>
      <c r="H39" s="37">
        <v>0</v>
      </c>
      <c r="I39" s="10">
        <v>201</v>
      </c>
      <c r="J39" s="8">
        <f t="shared" si="1"/>
        <v>201</v>
      </c>
      <c r="K39" s="2"/>
      <c r="L39" s="163" t="s">
        <v>313</v>
      </c>
      <c r="M39" s="164">
        <f>AVERAGE('01.08.2020  revised:31.08.2020 final revision'!M38)</f>
        <v>88.240255376344095</v>
      </c>
      <c r="N39" s="164">
        <f>AVERAGE('01.08.2020  revised:31.08.2020 final revision'!N38)</f>
        <v>204.20161290322582</v>
      </c>
      <c r="O39" s="165">
        <f>SUM(M39:N39)</f>
        <v>292.44186827956992</v>
      </c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201</v>
      </c>
      <c r="E40" s="8">
        <f t="shared" si="0"/>
        <v>201</v>
      </c>
      <c r="F40" s="8">
        <f t="shared" si="5"/>
        <v>76</v>
      </c>
      <c r="G40" s="12" t="s">
        <v>75</v>
      </c>
      <c r="H40" s="37">
        <v>0</v>
      </c>
      <c r="I40" s="10">
        <v>201</v>
      </c>
      <c r="J40" s="8">
        <f t="shared" si="1"/>
        <v>201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201</v>
      </c>
      <c r="E41" s="8">
        <f t="shared" si="0"/>
        <v>201</v>
      </c>
      <c r="F41" s="8">
        <f t="shared" si="5"/>
        <v>77</v>
      </c>
      <c r="G41" s="12" t="s">
        <v>77</v>
      </c>
      <c r="H41" s="37">
        <v>0</v>
      </c>
      <c r="I41" s="10">
        <v>201</v>
      </c>
      <c r="J41" s="8">
        <f t="shared" si="1"/>
        <v>201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201</v>
      </c>
      <c r="E42" s="8">
        <f t="shared" si="0"/>
        <v>201</v>
      </c>
      <c r="F42" s="8">
        <f t="shared" si="5"/>
        <v>78</v>
      </c>
      <c r="G42" s="12" t="s">
        <v>79</v>
      </c>
      <c r="H42" s="37">
        <v>0</v>
      </c>
      <c r="I42" s="10">
        <v>201</v>
      </c>
      <c r="J42" s="8">
        <f t="shared" si="1"/>
        <v>201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201</v>
      </c>
      <c r="E43" s="8">
        <f t="shared" si="0"/>
        <v>201</v>
      </c>
      <c r="F43" s="8">
        <f t="shared" si="5"/>
        <v>79</v>
      </c>
      <c r="G43" s="12" t="s">
        <v>81</v>
      </c>
      <c r="H43" s="37">
        <v>0</v>
      </c>
      <c r="I43" s="10">
        <v>201</v>
      </c>
      <c r="J43" s="8">
        <f t="shared" si="1"/>
        <v>201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201</v>
      </c>
      <c r="E44" s="8">
        <f t="shared" si="0"/>
        <v>201</v>
      </c>
      <c r="F44" s="8">
        <f t="shared" si="5"/>
        <v>80</v>
      </c>
      <c r="G44" s="12" t="s">
        <v>83</v>
      </c>
      <c r="H44" s="37">
        <v>0</v>
      </c>
      <c r="I44" s="10">
        <v>201</v>
      </c>
      <c r="J44" s="8">
        <f t="shared" si="1"/>
        <v>201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201</v>
      </c>
      <c r="E45" s="8">
        <f t="shared" si="0"/>
        <v>201</v>
      </c>
      <c r="F45" s="8">
        <f t="shared" si="5"/>
        <v>81</v>
      </c>
      <c r="G45" s="12" t="s">
        <v>85</v>
      </c>
      <c r="H45" s="37">
        <v>0</v>
      </c>
      <c r="I45" s="10">
        <v>201</v>
      </c>
      <c r="J45" s="8">
        <f t="shared" si="1"/>
        <v>201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201</v>
      </c>
      <c r="E46" s="8">
        <f t="shared" si="0"/>
        <v>201</v>
      </c>
      <c r="F46" s="8">
        <f t="shared" si="5"/>
        <v>82</v>
      </c>
      <c r="G46" s="12" t="s">
        <v>87</v>
      </c>
      <c r="H46" s="37">
        <v>0</v>
      </c>
      <c r="I46" s="10">
        <v>201</v>
      </c>
      <c r="J46" s="8">
        <f t="shared" si="1"/>
        <v>201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201</v>
      </c>
      <c r="E47" s="8">
        <f t="shared" si="0"/>
        <v>201</v>
      </c>
      <c r="F47" s="8">
        <f t="shared" si="5"/>
        <v>83</v>
      </c>
      <c r="G47" s="12" t="s">
        <v>89</v>
      </c>
      <c r="H47" s="37">
        <v>0</v>
      </c>
      <c r="I47" s="10">
        <v>201</v>
      </c>
      <c r="J47" s="8">
        <f t="shared" si="1"/>
        <v>201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201</v>
      </c>
      <c r="E48" s="8">
        <f t="shared" si="0"/>
        <v>201</v>
      </c>
      <c r="F48" s="8">
        <f t="shared" si="5"/>
        <v>84</v>
      </c>
      <c r="G48" s="12" t="s">
        <v>91</v>
      </c>
      <c r="H48" s="37">
        <v>0</v>
      </c>
      <c r="I48" s="10">
        <v>201</v>
      </c>
      <c r="J48" s="8">
        <f t="shared" si="1"/>
        <v>201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201</v>
      </c>
      <c r="E49" s="8">
        <f t="shared" si="0"/>
        <v>201</v>
      </c>
      <c r="F49" s="8">
        <f t="shared" si="5"/>
        <v>85</v>
      </c>
      <c r="G49" s="12" t="s">
        <v>93</v>
      </c>
      <c r="H49" s="37">
        <v>0</v>
      </c>
      <c r="I49" s="10">
        <v>201</v>
      </c>
      <c r="J49" s="8">
        <f t="shared" si="1"/>
        <v>201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201</v>
      </c>
      <c r="E50" s="8">
        <f t="shared" si="0"/>
        <v>201</v>
      </c>
      <c r="F50" s="8">
        <f t="shared" si="5"/>
        <v>86</v>
      </c>
      <c r="G50" s="12" t="s">
        <v>95</v>
      </c>
      <c r="H50" s="37">
        <v>0</v>
      </c>
      <c r="I50" s="10">
        <v>201</v>
      </c>
      <c r="J50" s="8">
        <f t="shared" si="1"/>
        <v>201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201</v>
      </c>
      <c r="E51" s="8">
        <f t="shared" si="0"/>
        <v>201</v>
      </c>
      <c r="F51" s="8">
        <f t="shared" si="5"/>
        <v>87</v>
      </c>
      <c r="G51" s="12" t="s">
        <v>97</v>
      </c>
      <c r="H51" s="37">
        <v>0</v>
      </c>
      <c r="I51" s="10">
        <v>201</v>
      </c>
      <c r="J51" s="8">
        <f t="shared" si="1"/>
        <v>201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201</v>
      </c>
      <c r="E52" s="8">
        <f t="shared" si="0"/>
        <v>201</v>
      </c>
      <c r="F52" s="8">
        <f t="shared" si="5"/>
        <v>88</v>
      </c>
      <c r="G52" s="12" t="s">
        <v>99</v>
      </c>
      <c r="H52" s="37">
        <v>0</v>
      </c>
      <c r="I52" s="10">
        <v>201</v>
      </c>
      <c r="J52" s="8">
        <f t="shared" si="1"/>
        <v>201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201</v>
      </c>
      <c r="E53" s="8">
        <f t="shared" si="0"/>
        <v>201</v>
      </c>
      <c r="F53" s="8">
        <f t="shared" si="5"/>
        <v>89</v>
      </c>
      <c r="G53" s="12" t="s">
        <v>101</v>
      </c>
      <c r="H53" s="37">
        <v>0</v>
      </c>
      <c r="I53" s="10">
        <v>201</v>
      </c>
      <c r="J53" s="8">
        <f t="shared" si="1"/>
        <v>201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201</v>
      </c>
      <c r="E54" s="8">
        <f t="shared" si="0"/>
        <v>201</v>
      </c>
      <c r="F54" s="8">
        <f t="shared" si="5"/>
        <v>90</v>
      </c>
      <c r="G54" s="12" t="s">
        <v>103</v>
      </c>
      <c r="H54" s="37">
        <v>0</v>
      </c>
      <c r="I54" s="10">
        <v>201</v>
      </c>
      <c r="J54" s="8">
        <f t="shared" si="1"/>
        <v>201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201</v>
      </c>
      <c r="E55" s="8">
        <f t="shared" si="0"/>
        <v>201</v>
      </c>
      <c r="F55" s="8">
        <f t="shared" si="5"/>
        <v>91</v>
      </c>
      <c r="G55" s="12" t="s">
        <v>105</v>
      </c>
      <c r="H55" s="37">
        <v>0</v>
      </c>
      <c r="I55" s="10">
        <v>201</v>
      </c>
      <c r="J55" s="8">
        <f t="shared" si="1"/>
        <v>201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201</v>
      </c>
      <c r="E56" s="8">
        <f t="shared" si="0"/>
        <v>201</v>
      </c>
      <c r="F56" s="8">
        <f t="shared" si="5"/>
        <v>92</v>
      </c>
      <c r="G56" s="12" t="s">
        <v>107</v>
      </c>
      <c r="H56" s="37">
        <v>0</v>
      </c>
      <c r="I56" s="10">
        <v>201</v>
      </c>
      <c r="J56" s="8">
        <f t="shared" si="1"/>
        <v>201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201</v>
      </c>
      <c r="E57" s="8">
        <f t="shared" si="0"/>
        <v>201</v>
      </c>
      <c r="F57" s="8">
        <f t="shared" si="5"/>
        <v>93</v>
      </c>
      <c r="G57" s="12" t="s">
        <v>109</v>
      </c>
      <c r="H57" s="37">
        <v>0</v>
      </c>
      <c r="I57" s="10">
        <v>201</v>
      </c>
      <c r="J57" s="8">
        <f t="shared" si="1"/>
        <v>201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201</v>
      </c>
      <c r="E58" s="8">
        <f t="shared" si="0"/>
        <v>201</v>
      </c>
      <c r="F58" s="8">
        <f t="shared" si="5"/>
        <v>94</v>
      </c>
      <c r="G58" s="12" t="s">
        <v>111</v>
      </c>
      <c r="H58" s="37">
        <v>0</v>
      </c>
      <c r="I58" s="10">
        <v>201</v>
      </c>
      <c r="J58" s="8">
        <f t="shared" si="1"/>
        <v>201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201</v>
      </c>
      <c r="E59" s="17">
        <f t="shared" si="0"/>
        <v>201</v>
      </c>
      <c r="F59" s="17">
        <f t="shared" si="5"/>
        <v>95</v>
      </c>
      <c r="G59" s="18" t="s">
        <v>113</v>
      </c>
      <c r="H59" s="37">
        <v>0</v>
      </c>
      <c r="I59" s="10">
        <v>201</v>
      </c>
      <c r="J59" s="17">
        <f t="shared" si="1"/>
        <v>201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201</v>
      </c>
      <c r="E60" s="17">
        <f t="shared" si="0"/>
        <v>201</v>
      </c>
      <c r="F60" s="17">
        <f t="shared" si="5"/>
        <v>96</v>
      </c>
      <c r="G60" s="18" t="s">
        <v>115</v>
      </c>
      <c r="H60" s="37">
        <v>0</v>
      </c>
      <c r="I60" s="10">
        <v>201</v>
      </c>
      <c r="J60" s="17">
        <f t="shared" si="1"/>
        <v>201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133</v>
      </c>
      <c r="F63" s="127"/>
      <c r="G63" s="128"/>
      <c r="H63" s="21">
        <v>0</v>
      </c>
      <c r="I63" s="21">
        <v>5.7160000000000002</v>
      </c>
      <c r="J63" s="21">
        <f>H63+I63</f>
        <v>5.7160000000000002</v>
      </c>
      <c r="K63" s="2"/>
      <c r="L63" s="22">
        <v>18.75</v>
      </c>
      <c r="M63" s="32">
        <f>L63/1000</f>
        <v>1.8749999999999999E-2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134</v>
      </c>
      <c r="F64" s="130"/>
      <c r="G64" s="131"/>
      <c r="H64" s="36">
        <f>K81</f>
        <v>0</v>
      </c>
      <c r="I64" s="36">
        <f>L81</f>
        <v>1.8749999999999999E-2</v>
      </c>
      <c r="J64" s="36">
        <f>H64+I64</f>
        <v>1.8749999999999999E-2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135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0.113</v>
      </c>
      <c r="N66" s="28">
        <v>0.57899999999999996</v>
      </c>
      <c r="O66" s="29">
        <f>M66+N66</f>
        <v>0.69199999999999995</v>
      </c>
      <c r="P66" s="29">
        <f>O66/J63*100</f>
        <v>12.106368089573127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5.0067500000000003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0.20861458333333335</v>
      </c>
      <c r="O68" s="23"/>
      <c r="P68" s="32">
        <f>M68+N68</f>
        <v>0.20861458333333335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208.61458333333334</v>
      </c>
      <c r="O69" s="23"/>
      <c r="P69" s="29">
        <f>M69+N69</f>
        <v>208.61458333333334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38"/>
      <c r="F71" s="2"/>
      <c r="G71" s="2"/>
      <c r="H71" s="2"/>
      <c r="I71" s="2"/>
      <c r="J71" s="3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2.1000000000000001E-2</v>
      </c>
      <c r="M80" s="32">
        <f>K80+L80</f>
        <v>2.1000000000000001E-2</v>
      </c>
      <c r="N80" s="32">
        <f>M80-M63</f>
        <v>2.250000000000002E-3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1.8749999999999999E-2</v>
      </c>
      <c r="M81" s="32">
        <f>K81+L81</f>
        <v>1.8749999999999999E-2</v>
      </c>
      <c r="N81" s="32">
        <f>N80/2</f>
        <v>1.125000000000001E-3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57" customWidth="1"/>
    <col min="2" max="2" width="18.5703125" style="57" customWidth="1"/>
    <col min="3" max="4" width="12.7109375" style="57" customWidth="1"/>
    <col min="5" max="5" width="14.7109375" style="57" customWidth="1"/>
    <col min="6" max="6" width="12.42578125" style="57" customWidth="1"/>
    <col min="7" max="7" width="15.140625" style="57" customWidth="1"/>
    <col min="8" max="9" width="12.7109375" style="57" customWidth="1"/>
    <col min="10" max="10" width="15" style="57" customWidth="1"/>
    <col min="11" max="11" width="9.140625" style="57" customWidth="1"/>
    <col min="12" max="12" width="13" style="57" customWidth="1"/>
    <col min="13" max="13" width="12.7109375" style="57" customWidth="1"/>
    <col min="14" max="14" width="14.28515625" style="57" customWidth="1"/>
    <col min="15" max="15" width="7.85546875" style="57" customWidth="1"/>
    <col min="16" max="17" width="9.140625" style="57" customWidth="1"/>
    <col min="18" max="16384" width="14.42578125" style="57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178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190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179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212</v>
      </c>
      <c r="E13" s="11">
        <f t="shared" ref="E13:E60" si="0">SUM(C13,D13)</f>
        <v>212</v>
      </c>
      <c r="F13" s="8">
        <v>49</v>
      </c>
      <c r="G13" s="12" t="s">
        <v>21</v>
      </c>
      <c r="H13" s="37">
        <v>0</v>
      </c>
      <c r="I13" s="10">
        <v>212</v>
      </c>
      <c r="J13" s="8">
        <f t="shared" ref="J13:J60" si="1">SUM(H13,I13)</f>
        <v>212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212</v>
      </c>
      <c r="E14" s="11">
        <f t="shared" si="0"/>
        <v>212</v>
      </c>
      <c r="F14" s="8">
        <f t="shared" ref="F14:F36" si="3">F13+1</f>
        <v>50</v>
      </c>
      <c r="G14" s="12" t="s">
        <v>23</v>
      </c>
      <c r="H14" s="37">
        <v>0</v>
      </c>
      <c r="I14" s="10">
        <v>212</v>
      </c>
      <c r="J14" s="8">
        <f t="shared" si="1"/>
        <v>212</v>
      </c>
      <c r="K14" s="2"/>
      <c r="L14" s="2" t="s">
        <v>20</v>
      </c>
      <c r="M14" s="7">
        <f>AVERAGE(C13:C16)</f>
        <v>0</v>
      </c>
      <c r="N14" s="7">
        <f>AVERAGE(D13:D16)</f>
        <v>212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212</v>
      </c>
      <c r="E15" s="11">
        <f t="shared" si="0"/>
        <v>212</v>
      </c>
      <c r="F15" s="8">
        <f t="shared" si="3"/>
        <v>51</v>
      </c>
      <c r="G15" s="12" t="s">
        <v>25</v>
      </c>
      <c r="H15" s="37">
        <v>0</v>
      </c>
      <c r="I15" s="10">
        <v>212</v>
      </c>
      <c r="J15" s="8">
        <f t="shared" si="1"/>
        <v>212</v>
      </c>
      <c r="K15" s="2"/>
      <c r="L15" s="2" t="s">
        <v>28</v>
      </c>
      <c r="M15" s="7">
        <f>AVERAGE(C17:C20)</f>
        <v>0</v>
      </c>
      <c r="N15" s="7">
        <f>AVERAGE(D17:D20)</f>
        <v>212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212</v>
      </c>
      <c r="E16" s="11">
        <f t="shared" si="0"/>
        <v>212</v>
      </c>
      <c r="F16" s="8">
        <f t="shared" si="3"/>
        <v>52</v>
      </c>
      <c r="G16" s="12" t="s">
        <v>27</v>
      </c>
      <c r="H16" s="37">
        <v>0</v>
      </c>
      <c r="I16" s="10">
        <v>212</v>
      </c>
      <c r="J16" s="8">
        <f t="shared" si="1"/>
        <v>212</v>
      </c>
      <c r="K16" s="2"/>
      <c r="L16" s="2" t="s">
        <v>36</v>
      </c>
      <c r="M16" s="7">
        <f>AVERAGE(C21:C24)</f>
        <v>0</v>
      </c>
      <c r="N16" s="7">
        <f>AVERAGE(D21:D24)</f>
        <v>212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212</v>
      </c>
      <c r="E17" s="11">
        <f t="shared" si="0"/>
        <v>212</v>
      </c>
      <c r="F17" s="8">
        <f t="shared" si="3"/>
        <v>53</v>
      </c>
      <c r="G17" s="12" t="s">
        <v>29</v>
      </c>
      <c r="H17" s="37">
        <v>0</v>
      </c>
      <c r="I17" s="10">
        <v>212</v>
      </c>
      <c r="J17" s="8">
        <f t="shared" si="1"/>
        <v>212</v>
      </c>
      <c r="K17" s="2"/>
      <c r="L17" s="2" t="s">
        <v>44</v>
      </c>
      <c r="M17" s="7">
        <f>AVERAGE(C25:C28)</f>
        <v>0</v>
      </c>
      <c r="N17" s="7">
        <f>AVERAGE(D25:D28)</f>
        <v>212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212</v>
      </c>
      <c r="E18" s="11">
        <f t="shared" si="0"/>
        <v>212</v>
      </c>
      <c r="F18" s="8">
        <f t="shared" si="3"/>
        <v>54</v>
      </c>
      <c r="G18" s="12" t="s">
        <v>31</v>
      </c>
      <c r="H18" s="37">
        <v>0</v>
      </c>
      <c r="I18" s="10">
        <v>212</v>
      </c>
      <c r="J18" s="8">
        <f t="shared" si="1"/>
        <v>212</v>
      </c>
      <c r="K18" s="2"/>
      <c r="L18" s="2" t="s">
        <v>52</v>
      </c>
      <c r="M18" s="7">
        <f>AVERAGE(C29:C32)</f>
        <v>0</v>
      </c>
      <c r="N18" s="7">
        <f>AVERAGE(D29:D32)</f>
        <v>212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212</v>
      </c>
      <c r="E19" s="11">
        <f t="shared" si="0"/>
        <v>212</v>
      </c>
      <c r="F19" s="8">
        <f t="shared" si="3"/>
        <v>55</v>
      </c>
      <c r="G19" s="12" t="s">
        <v>33</v>
      </c>
      <c r="H19" s="37">
        <v>0</v>
      </c>
      <c r="I19" s="10">
        <v>212</v>
      </c>
      <c r="J19" s="8">
        <f t="shared" si="1"/>
        <v>212</v>
      </c>
      <c r="K19" s="2"/>
      <c r="L19" s="2" t="s">
        <v>60</v>
      </c>
      <c r="M19" s="7">
        <f>AVERAGE(C33:C36)</f>
        <v>0</v>
      </c>
      <c r="N19" s="7">
        <f>AVERAGE(D33:D36)</f>
        <v>212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212</v>
      </c>
      <c r="E20" s="11">
        <f t="shared" si="0"/>
        <v>212</v>
      </c>
      <c r="F20" s="8">
        <f t="shared" si="3"/>
        <v>56</v>
      </c>
      <c r="G20" s="12" t="s">
        <v>35</v>
      </c>
      <c r="H20" s="37">
        <v>0</v>
      </c>
      <c r="I20" s="10">
        <v>212</v>
      </c>
      <c r="J20" s="8">
        <f t="shared" si="1"/>
        <v>212</v>
      </c>
      <c r="K20" s="2"/>
      <c r="L20" s="2" t="s">
        <v>68</v>
      </c>
      <c r="M20" s="7">
        <f>AVERAGE(C37:C40)</f>
        <v>0</v>
      </c>
      <c r="N20" s="7">
        <f>AVERAGE(D37:D40)</f>
        <v>212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212</v>
      </c>
      <c r="E21" s="11">
        <f t="shared" si="0"/>
        <v>212</v>
      </c>
      <c r="F21" s="8">
        <f t="shared" si="3"/>
        <v>57</v>
      </c>
      <c r="G21" s="12" t="s">
        <v>37</v>
      </c>
      <c r="H21" s="37">
        <v>0</v>
      </c>
      <c r="I21" s="10">
        <v>212</v>
      </c>
      <c r="J21" s="8">
        <f t="shared" si="1"/>
        <v>212</v>
      </c>
      <c r="K21" s="2"/>
      <c r="L21" s="2" t="s">
        <v>76</v>
      </c>
      <c r="M21" s="7">
        <f>AVERAGE(C41:C44)</f>
        <v>0</v>
      </c>
      <c r="N21" s="7">
        <f>AVERAGE(D41:D44)</f>
        <v>212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212</v>
      </c>
      <c r="E22" s="11">
        <f t="shared" si="0"/>
        <v>212</v>
      </c>
      <c r="F22" s="8">
        <f t="shared" si="3"/>
        <v>58</v>
      </c>
      <c r="G22" s="12" t="s">
        <v>39</v>
      </c>
      <c r="H22" s="37">
        <v>0</v>
      </c>
      <c r="I22" s="10">
        <v>212</v>
      </c>
      <c r="J22" s="8">
        <f t="shared" si="1"/>
        <v>212</v>
      </c>
      <c r="K22" s="2"/>
      <c r="L22" s="2" t="s">
        <v>84</v>
      </c>
      <c r="M22" s="7">
        <f>AVERAGE(C45:C48)</f>
        <v>0</v>
      </c>
      <c r="N22" s="7">
        <f>AVERAGE(D45:D48)</f>
        <v>212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212</v>
      </c>
      <c r="E23" s="11">
        <f t="shared" si="0"/>
        <v>212</v>
      </c>
      <c r="F23" s="8">
        <f t="shared" si="3"/>
        <v>59</v>
      </c>
      <c r="G23" s="12" t="s">
        <v>41</v>
      </c>
      <c r="H23" s="37">
        <v>0</v>
      </c>
      <c r="I23" s="10">
        <v>212</v>
      </c>
      <c r="J23" s="8">
        <f t="shared" si="1"/>
        <v>212</v>
      </c>
      <c r="K23" s="2"/>
      <c r="L23" s="2" t="s">
        <v>92</v>
      </c>
      <c r="M23" s="7">
        <f>AVERAGE(C49:C52)</f>
        <v>0</v>
      </c>
      <c r="N23" s="7">
        <f>AVERAGE(D49:D52)</f>
        <v>212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212</v>
      </c>
      <c r="E24" s="11">
        <f t="shared" si="0"/>
        <v>212</v>
      </c>
      <c r="F24" s="8">
        <f t="shared" si="3"/>
        <v>60</v>
      </c>
      <c r="G24" s="12" t="s">
        <v>43</v>
      </c>
      <c r="H24" s="37">
        <v>0</v>
      </c>
      <c r="I24" s="10">
        <v>212</v>
      </c>
      <c r="J24" s="8">
        <f t="shared" si="1"/>
        <v>212</v>
      </c>
      <c r="K24" s="2"/>
      <c r="L24" s="13" t="s">
        <v>100</v>
      </c>
      <c r="M24" s="7">
        <f>AVERAGE(C53:C56)</f>
        <v>0</v>
      </c>
      <c r="N24" s="7">
        <f>AVERAGE(D53:D56)</f>
        <v>212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212</v>
      </c>
      <c r="E25" s="11">
        <f t="shared" si="0"/>
        <v>212</v>
      </c>
      <c r="F25" s="8">
        <f t="shared" si="3"/>
        <v>61</v>
      </c>
      <c r="G25" s="12" t="s">
        <v>45</v>
      </c>
      <c r="H25" s="37">
        <v>0</v>
      </c>
      <c r="I25" s="10">
        <v>212</v>
      </c>
      <c r="J25" s="8">
        <f t="shared" si="1"/>
        <v>212</v>
      </c>
      <c r="K25" s="2"/>
      <c r="L25" s="16" t="s">
        <v>108</v>
      </c>
      <c r="M25" s="7">
        <f>AVERAGE(C57:C60)</f>
        <v>0</v>
      </c>
      <c r="N25" s="7">
        <f>AVERAGE(D57:D60)</f>
        <v>212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212</v>
      </c>
      <c r="E26" s="11">
        <f t="shared" si="0"/>
        <v>212</v>
      </c>
      <c r="F26" s="8">
        <f t="shared" si="3"/>
        <v>62</v>
      </c>
      <c r="G26" s="12" t="s">
        <v>47</v>
      </c>
      <c r="H26" s="37">
        <v>0</v>
      </c>
      <c r="I26" s="10">
        <v>212</v>
      </c>
      <c r="J26" s="8">
        <f t="shared" si="1"/>
        <v>212</v>
      </c>
      <c r="K26" s="2"/>
      <c r="L26" s="16" t="s">
        <v>21</v>
      </c>
      <c r="M26" s="7">
        <f>AVERAGE(H13:H16)</f>
        <v>0</v>
      </c>
      <c r="N26" s="7">
        <f>AVERAGE(I13:I16)</f>
        <v>212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212</v>
      </c>
      <c r="E27" s="11">
        <f t="shared" si="0"/>
        <v>212</v>
      </c>
      <c r="F27" s="8">
        <f t="shared" si="3"/>
        <v>63</v>
      </c>
      <c r="G27" s="12" t="s">
        <v>49</v>
      </c>
      <c r="H27" s="37">
        <v>0</v>
      </c>
      <c r="I27" s="10">
        <v>212</v>
      </c>
      <c r="J27" s="8">
        <f t="shared" si="1"/>
        <v>212</v>
      </c>
      <c r="K27" s="2"/>
      <c r="L27" s="24" t="s">
        <v>29</v>
      </c>
      <c r="M27" s="7">
        <f>AVERAGE(H17:H20)</f>
        <v>0</v>
      </c>
      <c r="N27" s="7">
        <f>AVERAGE(I17:I20)</f>
        <v>212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212</v>
      </c>
      <c r="E28" s="11">
        <f t="shared" si="0"/>
        <v>212</v>
      </c>
      <c r="F28" s="8">
        <f t="shared" si="3"/>
        <v>64</v>
      </c>
      <c r="G28" s="12" t="s">
        <v>51</v>
      </c>
      <c r="H28" s="37">
        <v>0</v>
      </c>
      <c r="I28" s="10">
        <v>212</v>
      </c>
      <c r="J28" s="8">
        <f t="shared" si="1"/>
        <v>212</v>
      </c>
      <c r="K28" s="2"/>
      <c r="L28" s="2" t="s">
        <v>37</v>
      </c>
      <c r="M28" s="7">
        <f>AVERAGE(H21:H24)</f>
        <v>0</v>
      </c>
      <c r="N28" s="7">
        <f>AVERAGE(I21:I24)</f>
        <v>212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212</v>
      </c>
      <c r="E29" s="11">
        <f t="shared" si="0"/>
        <v>212</v>
      </c>
      <c r="F29" s="8">
        <f t="shared" si="3"/>
        <v>65</v>
      </c>
      <c r="G29" s="12" t="s">
        <v>53</v>
      </c>
      <c r="H29" s="37">
        <v>0</v>
      </c>
      <c r="I29" s="10">
        <v>212</v>
      </c>
      <c r="J29" s="8">
        <f t="shared" si="1"/>
        <v>212</v>
      </c>
      <c r="K29" s="2"/>
      <c r="L29" s="2" t="s">
        <v>45</v>
      </c>
      <c r="M29" s="7">
        <f>AVERAGE(H25:H28)</f>
        <v>0</v>
      </c>
      <c r="N29" s="7">
        <f>AVERAGE(I25:I28)</f>
        <v>212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212</v>
      </c>
      <c r="E30" s="11">
        <f t="shared" si="0"/>
        <v>212</v>
      </c>
      <c r="F30" s="8">
        <f t="shared" si="3"/>
        <v>66</v>
      </c>
      <c r="G30" s="12" t="s">
        <v>55</v>
      </c>
      <c r="H30" s="37">
        <v>0</v>
      </c>
      <c r="I30" s="10">
        <v>212</v>
      </c>
      <c r="J30" s="8">
        <f t="shared" si="1"/>
        <v>212</v>
      </c>
      <c r="K30" s="2"/>
      <c r="L30" s="2" t="s">
        <v>53</v>
      </c>
      <c r="M30" s="7">
        <f>AVERAGE(H29:H32)</f>
        <v>0</v>
      </c>
      <c r="N30" s="7">
        <f>AVERAGE(I29:I32)</f>
        <v>212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212</v>
      </c>
      <c r="E31" s="11">
        <f t="shared" si="0"/>
        <v>212</v>
      </c>
      <c r="F31" s="8">
        <f t="shared" si="3"/>
        <v>67</v>
      </c>
      <c r="G31" s="12" t="s">
        <v>57</v>
      </c>
      <c r="H31" s="37">
        <v>0</v>
      </c>
      <c r="I31" s="10">
        <v>212</v>
      </c>
      <c r="J31" s="8">
        <f t="shared" si="1"/>
        <v>212</v>
      </c>
      <c r="K31" s="2"/>
      <c r="L31" s="2" t="s">
        <v>61</v>
      </c>
      <c r="M31" s="7">
        <f>AVERAGE(H33:H36)</f>
        <v>0</v>
      </c>
      <c r="N31" s="7">
        <f>AVERAGE(I33:I36)</f>
        <v>212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212</v>
      </c>
      <c r="E32" s="11">
        <f t="shared" si="0"/>
        <v>212</v>
      </c>
      <c r="F32" s="8">
        <f t="shared" si="3"/>
        <v>68</v>
      </c>
      <c r="G32" s="12" t="s">
        <v>59</v>
      </c>
      <c r="H32" s="37">
        <v>0</v>
      </c>
      <c r="I32" s="10">
        <v>212</v>
      </c>
      <c r="J32" s="8">
        <f t="shared" si="1"/>
        <v>212</v>
      </c>
      <c r="K32" s="2"/>
      <c r="L32" s="2" t="s">
        <v>69</v>
      </c>
      <c r="M32" s="7">
        <f>AVERAGE(H37:H40)</f>
        <v>0</v>
      </c>
      <c r="N32" s="7">
        <f>AVERAGE(I37:I40)</f>
        <v>212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212</v>
      </c>
      <c r="E33" s="11">
        <f t="shared" si="0"/>
        <v>212</v>
      </c>
      <c r="F33" s="8">
        <f t="shared" si="3"/>
        <v>69</v>
      </c>
      <c r="G33" s="12" t="s">
        <v>61</v>
      </c>
      <c r="H33" s="37">
        <v>0</v>
      </c>
      <c r="I33" s="10">
        <v>212</v>
      </c>
      <c r="J33" s="8">
        <f t="shared" si="1"/>
        <v>212</v>
      </c>
      <c r="K33" s="2"/>
      <c r="L33" s="2" t="s">
        <v>77</v>
      </c>
      <c r="M33" s="7">
        <f>AVERAGE(H41:H44)</f>
        <v>0</v>
      </c>
      <c r="N33" s="7">
        <f>AVERAGE(I41:I44)</f>
        <v>212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212</v>
      </c>
      <c r="E34" s="11">
        <f t="shared" si="0"/>
        <v>212</v>
      </c>
      <c r="F34" s="8">
        <f t="shared" si="3"/>
        <v>70</v>
      </c>
      <c r="G34" s="12" t="s">
        <v>63</v>
      </c>
      <c r="H34" s="37">
        <v>0</v>
      </c>
      <c r="I34" s="10">
        <v>212</v>
      </c>
      <c r="J34" s="8">
        <f t="shared" si="1"/>
        <v>212</v>
      </c>
      <c r="K34" s="2"/>
      <c r="L34" s="2" t="s">
        <v>85</v>
      </c>
      <c r="M34" s="7">
        <f>AVERAGE(H45:H48)</f>
        <v>0</v>
      </c>
      <c r="N34" s="7">
        <f>AVERAGE(I45:I48)</f>
        <v>212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212</v>
      </c>
      <c r="E35" s="11">
        <f t="shared" si="0"/>
        <v>212</v>
      </c>
      <c r="F35" s="8">
        <f t="shared" si="3"/>
        <v>71</v>
      </c>
      <c r="G35" s="12" t="s">
        <v>65</v>
      </c>
      <c r="H35" s="37">
        <v>0</v>
      </c>
      <c r="I35" s="10">
        <v>212</v>
      </c>
      <c r="J35" s="8">
        <f t="shared" si="1"/>
        <v>212</v>
      </c>
      <c r="K35" s="2"/>
      <c r="L35" s="2" t="s">
        <v>93</v>
      </c>
      <c r="M35" s="7">
        <f>AVERAGE(H49:H52)</f>
        <v>0</v>
      </c>
      <c r="N35" s="7">
        <f>AVERAGE(I49:I52)</f>
        <v>212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212</v>
      </c>
      <c r="E36" s="11">
        <f t="shared" si="0"/>
        <v>212</v>
      </c>
      <c r="F36" s="8">
        <f t="shared" si="3"/>
        <v>72</v>
      </c>
      <c r="G36" s="12" t="s">
        <v>67</v>
      </c>
      <c r="H36" s="37">
        <v>0</v>
      </c>
      <c r="I36" s="10">
        <v>212</v>
      </c>
      <c r="J36" s="8">
        <f t="shared" si="1"/>
        <v>212</v>
      </c>
      <c r="K36" s="2"/>
      <c r="L36" s="110" t="s">
        <v>101</v>
      </c>
      <c r="M36" s="7">
        <f>AVERAGE(H53:H56)</f>
        <v>0</v>
      </c>
      <c r="N36" s="7">
        <f>AVERAGE(I53:I56)</f>
        <v>212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212</v>
      </c>
      <c r="E37" s="11">
        <f t="shared" si="0"/>
        <v>212</v>
      </c>
      <c r="F37" s="8">
        <v>73</v>
      </c>
      <c r="G37" s="12" t="s">
        <v>69</v>
      </c>
      <c r="H37" s="37">
        <v>0</v>
      </c>
      <c r="I37" s="10">
        <v>212</v>
      </c>
      <c r="J37" s="8">
        <f t="shared" si="1"/>
        <v>212</v>
      </c>
      <c r="K37" s="2"/>
      <c r="L37" s="110" t="s">
        <v>109</v>
      </c>
      <c r="M37" s="7">
        <f>AVERAGE(H57:H60)</f>
        <v>0</v>
      </c>
      <c r="N37" s="7">
        <f>AVERAGE(I57:I60)</f>
        <v>212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212</v>
      </c>
      <c r="E38" s="8">
        <f t="shared" si="0"/>
        <v>212</v>
      </c>
      <c r="F38" s="8">
        <f t="shared" ref="F38:F60" si="5">F37+1</f>
        <v>74</v>
      </c>
      <c r="G38" s="12" t="s">
        <v>71</v>
      </c>
      <c r="H38" s="37">
        <v>0</v>
      </c>
      <c r="I38" s="10">
        <v>212</v>
      </c>
      <c r="J38" s="8">
        <f t="shared" si="1"/>
        <v>212</v>
      </c>
      <c r="K38" s="2"/>
      <c r="L38" s="110" t="s">
        <v>312</v>
      </c>
      <c r="M38" s="110">
        <f>AVERAGE(M14:M37)</f>
        <v>0</v>
      </c>
      <c r="N38" s="110">
        <f>AVERAGE(N14:N37)</f>
        <v>212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212</v>
      </c>
      <c r="E39" s="8">
        <f t="shared" si="0"/>
        <v>212</v>
      </c>
      <c r="F39" s="8">
        <f t="shared" si="5"/>
        <v>75</v>
      </c>
      <c r="G39" s="12" t="s">
        <v>73</v>
      </c>
      <c r="H39" s="37">
        <v>0</v>
      </c>
      <c r="I39" s="10">
        <v>212</v>
      </c>
      <c r="J39" s="8">
        <f t="shared" si="1"/>
        <v>212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212</v>
      </c>
      <c r="E40" s="8">
        <f t="shared" si="0"/>
        <v>212</v>
      </c>
      <c r="F40" s="8">
        <f t="shared" si="5"/>
        <v>76</v>
      </c>
      <c r="G40" s="12" t="s">
        <v>75</v>
      </c>
      <c r="H40" s="37">
        <v>0</v>
      </c>
      <c r="I40" s="10">
        <v>212</v>
      </c>
      <c r="J40" s="8">
        <f t="shared" si="1"/>
        <v>212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212</v>
      </c>
      <c r="E41" s="8">
        <f t="shared" si="0"/>
        <v>212</v>
      </c>
      <c r="F41" s="8">
        <f t="shared" si="5"/>
        <v>77</v>
      </c>
      <c r="G41" s="12" t="s">
        <v>77</v>
      </c>
      <c r="H41" s="37">
        <v>0</v>
      </c>
      <c r="I41" s="10">
        <v>212</v>
      </c>
      <c r="J41" s="8">
        <f t="shared" si="1"/>
        <v>212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212</v>
      </c>
      <c r="E42" s="8">
        <f t="shared" si="0"/>
        <v>212</v>
      </c>
      <c r="F42" s="8">
        <f t="shared" si="5"/>
        <v>78</v>
      </c>
      <c r="G42" s="12" t="s">
        <v>79</v>
      </c>
      <c r="H42" s="37">
        <v>0</v>
      </c>
      <c r="I42" s="10">
        <v>212</v>
      </c>
      <c r="J42" s="8">
        <f t="shared" si="1"/>
        <v>212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212</v>
      </c>
      <c r="E43" s="8">
        <f t="shared" si="0"/>
        <v>212</v>
      </c>
      <c r="F43" s="8">
        <f t="shared" si="5"/>
        <v>79</v>
      </c>
      <c r="G43" s="12" t="s">
        <v>81</v>
      </c>
      <c r="H43" s="37">
        <v>0</v>
      </c>
      <c r="I43" s="10">
        <v>212</v>
      </c>
      <c r="J43" s="8">
        <f t="shared" si="1"/>
        <v>212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212</v>
      </c>
      <c r="E44" s="8">
        <f t="shared" si="0"/>
        <v>212</v>
      </c>
      <c r="F44" s="8">
        <f t="shared" si="5"/>
        <v>80</v>
      </c>
      <c r="G44" s="12" t="s">
        <v>83</v>
      </c>
      <c r="H44" s="37">
        <v>0</v>
      </c>
      <c r="I44" s="10">
        <v>212</v>
      </c>
      <c r="J44" s="8">
        <f t="shared" si="1"/>
        <v>212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212</v>
      </c>
      <c r="E45" s="8">
        <f t="shared" si="0"/>
        <v>212</v>
      </c>
      <c r="F45" s="8">
        <f t="shared" si="5"/>
        <v>81</v>
      </c>
      <c r="G45" s="12" t="s">
        <v>85</v>
      </c>
      <c r="H45" s="37">
        <v>0</v>
      </c>
      <c r="I45" s="10">
        <v>212</v>
      </c>
      <c r="J45" s="8">
        <f t="shared" si="1"/>
        <v>212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212</v>
      </c>
      <c r="E46" s="8">
        <f t="shared" si="0"/>
        <v>212</v>
      </c>
      <c r="F46" s="8">
        <f t="shared" si="5"/>
        <v>82</v>
      </c>
      <c r="G46" s="12" t="s">
        <v>87</v>
      </c>
      <c r="H46" s="37">
        <v>0</v>
      </c>
      <c r="I46" s="10">
        <v>212</v>
      </c>
      <c r="J46" s="8">
        <f t="shared" si="1"/>
        <v>212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212</v>
      </c>
      <c r="E47" s="8">
        <f t="shared" si="0"/>
        <v>212</v>
      </c>
      <c r="F47" s="8">
        <f t="shared" si="5"/>
        <v>83</v>
      </c>
      <c r="G47" s="12" t="s">
        <v>89</v>
      </c>
      <c r="H47" s="37">
        <v>0</v>
      </c>
      <c r="I47" s="10">
        <v>212</v>
      </c>
      <c r="J47" s="8">
        <f t="shared" si="1"/>
        <v>212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212</v>
      </c>
      <c r="E48" s="8">
        <f t="shared" si="0"/>
        <v>212</v>
      </c>
      <c r="F48" s="8">
        <f t="shared" si="5"/>
        <v>84</v>
      </c>
      <c r="G48" s="12" t="s">
        <v>91</v>
      </c>
      <c r="H48" s="37">
        <v>0</v>
      </c>
      <c r="I48" s="10">
        <v>212</v>
      </c>
      <c r="J48" s="8">
        <f t="shared" si="1"/>
        <v>212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212</v>
      </c>
      <c r="E49" s="8">
        <f t="shared" si="0"/>
        <v>212</v>
      </c>
      <c r="F49" s="8">
        <f t="shared" si="5"/>
        <v>85</v>
      </c>
      <c r="G49" s="12" t="s">
        <v>93</v>
      </c>
      <c r="H49" s="37">
        <v>0</v>
      </c>
      <c r="I49" s="10">
        <v>212</v>
      </c>
      <c r="J49" s="8">
        <f t="shared" si="1"/>
        <v>212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212</v>
      </c>
      <c r="E50" s="8">
        <f t="shared" si="0"/>
        <v>212</v>
      </c>
      <c r="F50" s="8">
        <f t="shared" si="5"/>
        <v>86</v>
      </c>
      <c r="G50" s="12" t="s">
        <v>95</v>
      </c>
      <c r="H50" s="37">
        <v>0</v>
      </c>
      <c r="I50" s="10">
        <v>212</v>
      </c>
      <c r="J50" s="8">
        <f t="shared" si="1"/>
        <v>212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212</v>
      </c>
      <c r="E51" s="8">
        <f t="shared" si="0"/>
        <v>212</v>
      </c>
      <c r="F51" s="8">
        <f t="shared" si="5"/>
        <v>87</v>
      </c>
      <c r="G51" s="12" t="s">
        <v>97</v>
      </c>
      <c r="H51" s="37">
        <v>0</v>
      </c>
      <c r="I51" s="10">
        <v>212</v>
      </c>
      <c r="J51" s="8">
        <f t="shared" si="1"/>
        <v>212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212</v>
      </c>
      <c r="E52" s="8">
        <f t="shared" si="0"/>
        <v>212</v>
      </c>
      <c r="F52" s="8">
        <f t="shared" si="5"/>
        <v>88</v>
      </c>
      <c r="G52" s="12" t="s">
        <v>99</v>
      </c>
      <c r="H52" s="37">
        <v>0</v>
      </c>
      <c r="I52" s="10">
        <v>212</v>
      </c>
      <c r="J52" s="8">
        <f t="shared" si="1"/>
        <v>212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212</v>
      </c>
      <c r="E53" s="8">
        <f t="shared" si="0"/>
        <v>212</v>
      </c>
      <c r="F53" s="8">
        <f t="shared" si="5"/>
        <v>89</v>
      </c>
      <c r="G53" s="12" t="s">
        <v>101</v>
      </c>
      <c r="H53" s="37">
        <v>0</v>
      </c>
      <c r="I53" s="10">
        <v>212</v>
      </c>
      <c r="J53" s="8">
        <f t="shared" si="1"/>
        <v>212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212</v>
      </c>
      <c r="E54" s="8">
        <f t="shared" si="0"/>
        <v>212</v>
      </c>
      <c r="F54" s="8">
        <f t="shared" si="5"/>
        <v>90</v>
      </c>
      <c r="G54" s="12" t="s">
        <v>103</v>
      </c>
      <c r="H54" s="37">
        <v>0</v>
      </c>
      <c r="I54" s="10">
        <v>212</v>
      </c>
      <c r="J54" s="8">
        <f t="shared" si="1"/>
        <v>212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212</v>
      </c>
      <c r="E55" s="8">
        <f t="shared" si="0"/>
        <v>212</v>
      </c>
      <c r="F55" s="8">
        <f t="shared" si="5"/>
        <v>91</v>
      </c>
      <c r="G55" s="12" t="s">
        <v>105</v>
      </c>
      <c r="H55" s="37">
        <v>0</v>
      </c>
      <c r="I55" s="10">
        <v>212</v>
      </c>
      <c r="J55" s="8">
        <f t="shared" si="1"/>
        <v>212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212</v>
      </c>
      <c r="E56" s="8">
        <f t="shared" si="0"/>
        <v>212</v>
      </c>
      <c r="F56" s="8">
        <f t="shared" si="5"/>
        <v>92</v>
      </c>
      <c r="G56" s="12" t="s">
        <v>107</v>
      </c>
      <c r="H56" s="37">
        <v>0</v>
      </c>
      <c r="I56" s="10">
        <v>212</v>
      </c>
      <c r="J56" s="8">
        <f t="shared" si="1"/>
        <v>212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212</v>
      </c>
      <c r="E57" s="8">
        <f t="shared" si="0"/>
        <v>212</v>
      </c>
      <c r="F57" s="8">
        <f t="shared" si="5"/>
        <v>93</v>
      </c>
      <c r="G57" s="12" t="s">
        <v>109</v>
      </c>
      <c r="H57" s="37">
        <v>0</v>
      </c>
      <c r="I57" s="10">
        <v>212</v>
      </c>
      <c r="J57" s="8">
        <f t="shared" si="1"/>
        <v>212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212</v>
      </c>
      <c r="E58" s="8">
        <f t="shared" si="0"/>
        <v>212</v>
      </c>
      <c r="F58" s="8">
        <f t="shared" si="5"/>
        <v>94</v>
      </c>
      <c r="G58" s="12" t="s">
        <v>111</v>
      </c>
      <c r="H58" s="37">
        <v>0</v>
      </c>
      <c r="I58" s="10">
        <v>212</v>
      </c>
      <c r="J58" s="8">
        <f t="shared" si="1"/>
        <v>212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212</v>
      </c>
      <c r="E59" s="17">
        <f t="shared" si="0"/>
        <v>212</v>
      </c>
      <c r="F59" s="17">
        <f t="shared" si="5"/>
        <v>95</v>
      </c>
      <c r="G59" s="18" t="s">
        <v>113</v>
      </c>
      <c r="H59" s="37">
        <v>0</v>
      </c>
      <c r="I59" s="10">
        <v>212</v>
      </c>
      <c r="J59" s="17">
        <f t="shared" si="1"/>
        <v>212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212</v>
      </c>
      <c r="E60" s="17">
        <f t="shared" si="0"/>
        <v>212</v>
      </c>
      <c r="F60" s="17">
        <f t="shared" si="5"/>
        <v>96</v>
      </c>
      <c r="G60" s="18" t="s">
        <v>115</v>
      </c>
      <c r="H60" s="37">
        <v>0</v>
      </c>
      <c r="I60" s="10">
        <v>212</v>
      </c>
      <c r="J60" s="17">
        <f t="shared" si="1"/>
        <v>212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180</v>
      </c>
      <c r="F63" s="127"/>
      <c r="G63" s="128"/>
      <c r="H63" s="21">
        <v>0</v>
      </c>
      <c r="I63" s="21">
        <v>5.1040000000000001</v>
      </c>
      <c r="J63" s="21">
        <f>H63+I63</f>
        <v>5.1040000000000001</v>
      </c>
      <c r="K63" s="2"/>
      <c r="L63" s="22">
        <f>17.33+28.416</f>
        <v>45.745999999999995</v>
      </c>
      <c r="M63" s="32">
        <f>L63/1000</f>
        <v>4.5745999999999995E-2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181</v>
      </c>
      <c r="F64" s="130"/>
      <c r="G64" s="131"/>
      <c r="H64" s="36">
        <f>K81</f>
        <v>0</v>
      </c>
      <c r="I64" s="36">
        <f>L81</f>
        <v>4.5745999999999995E-2</v>
      </c>
      <c r="J64" s="36">
        <f>H64+I64</f>
        <v>4.5745999999999995E-2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182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7.6999999999999999E-2</v>
      </c>
      <c r="N66" s="28">
        <v>0.59899999999999998</v>
      </c>
      <c r="O66" s="29">
        <f>M66+N66</f>
        <v>0.67599999999999993</v>
      </c>
      <c r="P66" s="29">
        <f>O66/J63*100</f>
        <v>13.244514106583072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4.4377460000000006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0.18490608333333336</v>
      </c>
      <c r="O68" s="23"/>
      <c r="P68" s="32">
        <f>M68+N68</f>
        <v>0.18490608333333336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184.90608333333336</v>
      </c>
      <c r="O69" s="23"/>
      <c r="P69" s="29">
        <f>M69+N69</f>
        <v>184.90608333333336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56"/>
      <c r="F71" s="2"/>
      <c r="G71" s="2"/>
      <c r="H71" s="2"/>
      <c r="I71" s="2"/>
      <c r="J71" s="5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4.0899999999999999E-2</v>
      </c>
      <c r="M80" s="32">
        <f>K80+L80</f>
        <v>4.0899999999999999E-2</v>
      </c>
      <c r="N80" s="32">
        <f>M80-M63</f>
        <v>-4.8459999999999961E-3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4.5745999999999995E-2</v>
      </c>
      <c r="M81" s="32">
        <f>K81+L81</f>
        <v>4.5745999999999995E-2</v>
      </c>
      <c r="N81" s="32">
        <f>N80/2</f>
        <v>-2.4229999999999981E-3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C2" workbookViewId="0">
      <selection activeCell="L11" sqref="L11:N38"/>
    </sheetView>
  </sheetViews>
  <sheetFormatPr defaultColWidth="14.42578125" defaultRowHeight="15" x14ac:dyDescent="0.25"/>
  <cols>
    <col min="1" max="1" width="10.5703125" style="59" customWidth="1"/>
    <col min="2" max="2" width="18.5703125" style="59" customWidth="1"/>
    <col min="3" max="4" width="12.7109375" style="59" customWidth="1"/>
    <col min="5" max="5" width="14.7109375" style="59" customWidth="1"/>
    <col min="6" max="6" width="12.42578125" style="59" customWidth="1"/>
    <col min="7" max="7" width="15.140625" style="59" customWidth="1"/>
    <col min="8" max="9" width="12.7109375" style="59" customWidth="1"/>
    <col min="10" max="10" width="15" style="59" customWidth="1"/>
    <col min="11" max="11" width="9.140625" style="59" customWidth="1"/>
    <col min="12" max="12" width="13" style="59" customWidth="1"/>
    <col min="13" max="13" width="12.7109375" style="59" customWidth="1"/>
    <col min="14" max="14" width="14.28515625" style="59" customWidth="1"/>
    <col min="15" max="15" width="7.85546875" style="59" customWidth="1"/>
    <col min="16" max="17" width="9.140625" style="59" customWidth="1"/>
    <col min="18" max="16384" width="14.42578125" style="59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184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199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201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190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206</v>
      </c>
      <c r="E13" s="11">
        <f t="shared" ref="E13:E60" si="0">SUM(C13,D13)</f>
        <v>206</v>
      </c>
      <c r="F13" s="8">
        <v>49</v>
      </c>
      <c r="G13" s="12" t="s">
        <v>21</v>
      </c>
      <c r="H13" s="55">
        <v>0</v>
      </c>
      <c r="I13" s="10">
        <v>206</v>
      </c>
      <c r="J13" s="8">
        <f t="shared" ref="J13:J60" si="1">SUM(H13,I13)</f>
        <v>206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206</v>
      </c>
      <c r="E14" s="11">
        <f t="shared" si="0"/>
        <v>206</v>
      </c>
      <c r="F14" s="8">
        <f t="shared" ref="F14:F36" si="3">F13+1</f>
        <v>50</v>
      </c>
      <c r="G14" s="12" t="s">
        <v>23</v>
      </c>
      <c r="H14" s="55">
        <v>0</v>
      </c>
      <c r="I14" s="10">
        <v>206</v>
      </c>
      <c r="J14" s="8">
        <f t="shared" si="1"/>
        <v>206</v>
      </c>
      <c r="K14" s="2"/>
      <c r="L14" s="2" t="s">
        <v>20</v>
      </c>
      <c r="M14" s="7">
        <f>AVERAGE(C13:C16)</f>
        <v>0</v>
      </c>
      <c r="N14" s="7">
        <f>AVERAGE(D13:D16)</f>
        <v>206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206</v>
      </c>
      <c r="E15" s="11">
        <f t="shared" si="0"/>
        <v>206</v>
      </c>
      <c r="F15" s="8">
        <f t="shared" si="3"/>
        <v>51</v>
      </c>
      <c r="G15" s="12" t="s">
        <v>25</v>
      </c>
      <c r="H15" s="55">
        <v>0</v>
      </c>
      <c r="I15" s="10">
        <v>206</v>
      </c>
      <c r="J15" s="8">
        <f t="shared" si="1"/>
        <v>206</v>
      </c>
      <c r="K15" s="2"/>
      <c r="L15" s="2" t="s">
        <v>28</v>
      </c>
      <c r="M15" s="7">
        <f>AVERAGE(C17:C20)</f>
        <v>0</v>
      </c>
      <c r="N15" s="7">
        <f>AVERAGE(D17:D20)</f>
        <v>206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206</v>
      </c>
      <c r="E16" s="11">
        <f t="shared" si="0"/>
        <v>206</v>
      </c>
      <c r="F16" s="8">
        <f t="shared" si="3"/>
        <v>52</v>
      </c>
      <c r="G16" s="12" t="s">
        <v>27</v>
      </c>
      <c r="H16" s="55">
        <v>0</v>
      </c>
      <c r="I16" s="10">
        <v>206</v>
      </c>
      <c r="J16" s="8">
        <f t="shared" si="1"/>
        <v>206</v>
      </c>
      <c r="K16" s="2"/>
      <c r="L16" s="2" t="s">
        <v>36</v>
      </c>
      <c r="M16" s="7">
        <f>AVERAGE(C21:C24)</f>
        <v>0</v>
      </c>
      <c r="N16" s="7">
        <f>AVERAGE(D21:D24)</f>
        <v>206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206</v>
      </c>
      <c r="E17" s="11">
        <f t="shared" si="0"/>
        <v>206</v>
      </c>
      <c r="F17" s="8">
        <f t="shared" si="3"/>
        <v>53</v>
      </c>
      <c r="G17" s="12" t="s">
        <v>29</v>
      </c>
      <c r="H17" s="55">
        <v>0</v>
      </c>
      <c r="I17" s="10">
        <v>206</v>
      </c>
      <c r="J17" s="8">
        <f t="shared" si="1"/>
        <v>206</v>
      </c>
      <c r="K17" s="2"/>
      <c r="L17" s="2" t="s">
        <v>44</v>
      </c>
      <c r="M17" s="7">
        <f>AVERAGE(C25:C28)</f>
        <v>0</v>
      </c>
      <c r="N17" s="7">
        <f>AVERAGE(D25:D28)</f>
        <v>206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206</v>
      </c>
      <c r="E18" s="11">
        <f t="shared" si="0"/>
        <v>206</v>
      </c>
      <c r="F18" s="8">
        <f t="shared" si="3"/>
        <v>54</v>
      </c>
      <c r="G18" s="12" t="s">
        <v>31</v>
      </c>
      <c r="H18" s="55">
        <v>0</v>
      </c>
      <c r="I18" s="10">
        <v>206</v>
      </c>
      <c r="J18" s="8">
        <f t="shared" si="1"/>
        <v>206</v>
      </c>
      <c r="K18" s="2"/>
      <c r="L18" s="2" t="s">
        <v>52</v>
      </c>
      <c r="M18" s="7">
        <f>AVERAGE(C29:C32)</f>
        <v>0</v>
      </c>
      <c r="N18" s="7">
        <f>AVERAGE(D29:D32)</f>
        <v>206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206</v>
      </c>
      <c r="E19" s="11">
        <f t="shared" si="0"/>
        <v>206</v>
      </c>
      <c r="F19" s="8">
        <f t="shared" si="3"/>
        <v>55</v>
      </c>
      <c r="G19" s="12" t="s">
        <v>33</v>
      </c>
      <c r="H19" s="55">
        <v>0</v>
      </c>
      <c r="I19" s="10">
        <v>206</v>
      </c>
      <c r="J19" s="8">
        <f t="shared" si="1"/>
        <v>206</v>
      </c>
      <c r="K19" s="2"/>
      <c r="L19" s="2" t="s">
        <v>60</v>
      </c>
      <c r="M19" s="7">
        <f>AVERAGE(C33:C36)</f>
        <v>0</v>
      </c>
      <c r="N19" s="7">
        <f>AVERAGE(D33:D36)</f>
        <v>206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206</v>
      </c>
      <c r="E20" s="11">
        <f t="shared" si="0"/>
        <v>206</v>
      </c>
      <c r="F20" s="8">
        <f t="shared" si="3"/>
        <v>56</v>
      </c>
      <c r="G20" s="12" t="s">
        <v>35</v>
      </c>
      <c r="H20" s="55">
        <v>0</v>
      </c>
      <c r="I20" s="10">
        <v>206</v>
      </c>
      <c r="J20" s="8">
        <f t="shared" si="1"/>
        <v>206</v>
      </c>
      <c r="K20" s="2"/>
      <c r="L20" s="2" t="s">
        <v>68</v>
      </c>
      <c r="M20" s="7">
        <f>AVERAGE(C37:C40)</f>
        <v>0</v>
      </c>
      <c r="N20" s="7">
        <f>AVERAGE(D37:D40)</f>
        <v>206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206</v>
      </c>
      <c r="E21" s="11">
        <f t="shared" si="0"/>
        <v>206</v>
      </c>
      <c r="F21" s="8">
        <f t="shared" si="3"/>
        <v>57</v>
      </c>
      <c r="G21" s="12" t="s">
        <v>37</v>
      </c>
      <c r="H21" s="55">
        <v>0</v>
      </c>
      <c r="I21" s="10">
        <v>206</v>
      </c>
      <c r="J21" s="8">
        <f t="shared" si="1"/>
        <v>206</v>
      </c>
      <c r="K21" s="2"/>
      <c r="L21" s="2" t="s">
        <v>76</v>
      </c>
      <c r="M21" s="7">
        <f>AVERAGE(C41:C44)</f>
        <v>0</v>
      </c>
      <c r="N21" s="7">
        <f>AVERAGE(D41:D44)</f>
        <v>206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206</v>
      </c>
      <c r="E22" s="11">
        <f t="shared" si="0"/>
        <v>206</v>
      </c>
      <c r="F22" s="8">
        <f t="shared" si="3"/>
        <v>58</v>
      </c>
      <c r="G22" s="12" t="s">
        <v>39</v>
      </c>
      <c r="H22" s="55">
        <v>0</v>
      </c>
      <c r="I22" s="10">
        <v>206</v>
      </c>
      <c r="J22" s="8">
        <f t="shared" si="1"/>
        <v>206</v>
      </c>
      <c r="K22" s="2"/>
      <c r="L22" s="2" t="s">
        <v>84</v>
      </c>
      <c r="M22" s="7">
        <f>AVERAGE(C45:C48)</f>
        <v>0</v>
      </c>
      <c r="N22" s="7">
        <f>AVERAGE(D45:D48)</f>
        <v>206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206</v>
      </c>
      <c r="E23" s="11">
        <f t="shared" si="0"/>
        <v>206</v>
      </c>
      <c r="F23" s="8">
        <f t="shared" si="3"/>
        <v>59</v>
      </c>
      <c r="G23" s="12" t="s">
        <v>41</v>
      </c>
      <c r="H23" s="55">
        <v>0</v>
      </c>
      <c r="I23" s="10">
        <v>206</v>
      </c>
      <c r="J23" s="8">
        <f t="shared" si="1"/>
        <v>206</v>
      </c>
      <c r="K23" s="2"/>
      <c r="L23" s="2" t="s">
        <v>92</v>
      </c>
      <c r="M23" s="7">
        <f>AVERAGE(C49:C52)</f>
        <v>0</v>
      </c>
      <c r="N23" s="7">
        <f>AVERAGE(D49:D52)</f>
        <v>206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206</v>
      </c>
      <c r="E24" s="11">
        <f t="shared" si="0"/>
        <v>206</v>
      </c>
      <c r="F24" s="8">
        <f t="shared" si="3"/>
        <v>60</v>
      </c>
      <c r="G24" s="12" t="s">
        <v>43</v>
      </c>
      <c r="H24" s="55">
        <v>0</v>
      </c>
      <c r="I24" s="10">
        <v>206</v>
      </c>
      <c r="J24" s="8">
        <f t="shared" si="1"/>
        <v>206</v>
      </c>
      <c r="K24" s="2"/>
      <c r="L24" s="13" t="s">
        <v>100</v>
      </c>
      <c r="M24" s="7">
        <f>AVERAGE(C53:C56)</f>
        <v>0</v>
      </c>
      <c r="N24" s="7">
        <f>AVERAGE(D53:D56)</f>
        <v>206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206</v>
      </c>
      <c r="E25" s="11">
        <f t="shared" si="0"/>
        <v>206</v>
      </c>
      <c r="F25" s="8">
        <f t="shared" si="3"/>
        <v>61</v>
      </c>
      <c r="G25" s="12" t="s">
        <v>45</v>
      </c>
      <c r="H25" s="55">
        <v>0</v>
      </c>
      <c r="I25" s="10">
        <v>206</v>
      </c>
      <c r="J25" s="8">
        <f t="shared" si="1"/>
        <v>206</v>
      </c>
      <c r="K25" s="2"/>
      <c r="L25" s="16" t="s">
        <v>108</v>
      </c>
      <c r="M25" s="7">
        <f>AVERAGE(C57:C60)</f>
        <v>0</v>
      </c>
      <c r="N25" s="7">
        <f>AVERAGE(D57:D60)</f>
        <v>206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206</v>
      </c>
      <c r="E26" s="11">
        <f t="shared" si="0"/>
        <v>206</v>
      </c>
      <c r="F26" s="8">
        <f t="shared" si="3"/>
        <v>62</v>
      </c>
      <c r="G26" s="12" t="s">
        <v>47</v>
      </c>
      <c r="H26" s="55">
        <v>0</v>
      </c>
      <c r="I26" s="10">
        <v>206</v>
      </c>
      <c r="J26" s="8">
        <f t="shared" si="1"/>
        <v>206</v>
      </c>
      <c r="K26" s="2"/>
      <c r="L26" s="16" t="s">
        <v>21</v>
      </c>
      <c r="M26" s="7">
        <f>AVERAGE(H13:H16)</f>
        <v>0</v>
      </c>
      <c r="N26" s="7">
        <f>AVERAGE(I13:I16)</f>
        <v>206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206</v>
      </c>
      <c r="E27" s="11">
        <f t="shared" si="0"/>
        <v>206</v>
      </c>
      <c r="F27" s="8">
        <f t="shared" si="3"/>
        <v>63</v>
      </c>
      <c r="G27" s="12" t="s">
        <v>49</v>
      </c>
      <c r="H27" s="55">
        <v>0</v>
      </c>
      <c r="I27" s="10">
        <v>206</v>
      </c>
      <c r="J27" s="8">
        <f t="shared" si="1"/>
        <v>206</v>
      </c>
      <c r="K27" s="2"/>
      <c r="L27" s="24" t="s">
        <v>29</v>
      </c>
      <c r="M27" s="7">
        <f>AVERAGE(H17:H20)</f>
        <v>0</v>
      </c>
      <c r="N27" s="7">
        <f>AVERAGE(I17:I20)</f>
        <v>206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206</v>
      </c>
      <c r="E28" s="11">
        <f t="shared" si="0"/>
        <v>206</v>
      </c>
      <c r="F28" s="8">
        <f t="shared" si="3"/>
        <v>64</v>
      </c>
      <c r="G28" s="12" t="s">
        <v>51</v>
      </c>
      <c r="H28" s="55">
        <v>0</v>
      </c>
      <c r="I28" s="10">
        <v>206</v>
      </c>
      <c r="J28" s="8">
        <f t="shared" si="1"/>
        <v>206</v>
      </c>
      <c r="K28" s="2"/>
      <c r="L28" s="2" t="s">
        <v>37</v>
      </c>
      <c r="M28" s="7">
        <f>AVERAGE(H21:H24)</f>
        <v>0</v>
      </c>
      <c r="N28" s="7">
        <f>AVERAGE(I21:I24)</f>
        <v>206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206</v>
      </c>
      <c r="E29" s="11">
        <f t="shared" si="0"/>
        <v>206</v>
      </c>
      <c r="F29" s="8">
        <f t="shared" si="3"/>
        <v>65</v>
      </c>
      <c r="G29" s="12" t="s">
        <v>53</v>
      </c>
      <c r="H29" s="55">
        <v>0</v>
      </c>
      <c r="I29" s="10">
        <v>206</v>
      </c>
      <c r="J29" s="8">
        <f t="shared" si="1"/>
        <v>206</v>
      </c>
      <c r="K29" s="2"/>
      <c r="L29" s="2" t="s">
        <v>45</v>
      </c>
      <c r="M29" s="7">
        <f>AVERAGE(H25:H28)</f>
        <v>0</v>
      </c>
      <c r="N29" s="7">
        <f>AVERAGE(I25:I28)</f>
        <v>206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206</v>
      </c>
      <c r="E30" s="11">
        <f t="shared" si="0"/>
        <v>206</v>
      </c>
      <c r="F30" s="8">
        <f t="shared" si="3"/>
        <v>66</v>
      </c>
      <c r="G30" s="12" t="s">
        <v>55</v>
      </c>
      <c r="H30" s="55">
        <v>0</v>
      </c>
      <c r="I30" s="10">
        <v>206</v>
      </c>
      <c r="J30" s="8">
        <f t="shared" si="1"/>
        <v>206</v>
      </c>
      <c r="K30" s="2"/>
      <c r="L30" s="2" t="s">
        <v>53</v>
      </c>
      <c r="M30" s="7">
        <f>AVERAGE(H29:H32)</f>
        <v>7.5</v>
      </c>
      <c r="N30" s="7">
        <f>AVERAGE(I29:I32)</f>
        <v>206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206</v>
      </c>
      <c r="E31" s="11">
        <f t="shared" si="0"/>
        <v>206</v>
      </c>
      <c r="F31" s="8">
        <f t="shared" si="3"/>
        <v>67</v>
      </c>
      <c r="G31" s="12" t="s">
        <v>57</v>
      </c>
      <c r="H31" s="60">
        <v>0</v>
      </c>
      <c r="I31" s="10">
        <v>206</v>
      </c>
      <c r="J31" s="8">
        <f t="shared" si="1"/>
        <v>206</v>
      </c>
      <c r="K31" s="2"/>
      <c r="L31" s="2" t="s">
        <v>61</v>
      </c>
      <c r="M31" s="7">
        <f>AVERAGE(H33:H36)</f>
        <v>30</v>
      </c>
      <c r="N31" s="7">
        <f>AVERAGE(I33:I36)</f>
        <v>206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206</v>
      </c>
      <c r="E32" s="11">
        <f t="shared" si="0"/>
        <v>206</v>
      </c>
      <c r="F32" s="8">
        <f t="shared" si="3"/>
        <v>68</v>
      </c>
      <c r="G32" s="12" t="s">
        <v>59</v>
      </c>
      <c r="H32" s="60">
        <v>30</v>
      </c>
      <c r="I32" s="10">
        <v>206</v>
      </c>
      <c r="J32" s="8">
        <f t="shared" si="1"/>
        <v>236</v>
      </c>
      <c r="K32" s="2"/>
      <c r="L32" s="2" t="s">
        <v>69</v>
      </c>
      <c r="M32" s="7">
        <f>AVERAGE(H37:H40)</f>
        <v>46.25</v>
      </c>
      <c r="N32" s="7">
        <f>AVERAGE(I37:I40)</f>
        <v>206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206</v>
      </c>
      <c r="E33" s="11">
        <f t="shared" si="0"/>
        <v>206</v>
      </c>
      <c r="F33" s="8">
        <f t="shared" si="3"/>
        <v>69</v>
      </c>
      <c r="G33" s="12" t="s">
        <v>61</v>
      </c>
      <c r="H33" s="60">
        <v>30</v>
      </c>
      <c r="I33" s="10">
        <v>206</v>
      </c>
      <c r="J33" s="8">
        <f t="shared" si="1"/>
        <v>236</v>
      </c>
      <c r="K33" s="2"/>
      <c r="L33" s="2" t="s">
        <v>77</v>
      </c>
      <c r="M33" s="7">
        <f>AVERAGE(H41:H44)</f>
        <v>67.5</v>
      </c>
      <c r="N33" s="7">
        <f>AVERAGE(I41:I44)</f>
        <v>206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206</v>
      </c>
      <c r="E34" s="11">
        <f t="shared" si="0"/>
        <v>206</v>
      </c>
      <c r="F34" s="8">
        <f t="shared" si="3"/>
        <v>70</v>
      </c>
      <c r="G34" s="12" t="s">
        <v>63</v>
      </c>
      <c r="H34" s="60">
        <v>30</v>
      </c>
      <c r="I34" s="10">
        <v>206</v>
      </c>
      <c r="J34" s="8">
        <f t="shared" si="1"/>
        <v>236</v>
      </c>
      <c r="K34" s="2"/>
      <c r="L34" s="2" t="s">
        <v>85</v>
      </c>
      <c r="M34" s="7">
        <f>AVERAGE(H45:H48)</f>
        <v>75</v>
      </c>
      <c r="N34" s="7">
        <f>AVERAGE(I45:I48)</f>
        <v>206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206</v>
      </c>
      <c r="E35" s="11">
        <f t="shared" si="0"/>
        <v>206</v>
      </c>
      <c r="F35" s="8">
        <f t="shared" si="3"/>
        <v>71</v>
      </c>
      <c r="G35" s="12" t="s">
        <v>65</v>
      </c>
      <c r="H35" s="60">
        <v>30</v>
      </c>
      <c r="I35" s="10">
        <v>206</v>
      </c>
      <c r="J35" s="8">
        <f>SUM(H35,I35)</f>
        <v>236</v>
      </c>
      <c r="K35" s="2"/>
      <c r="L35" s="2" t="s">
        <v>93</v>
      </c>
      <c r="M35" s="7">
        <f>AVERAGE(H49:H52)</f>
        <v>48.75</v>
      </c>
      <c r="N35" s="7">
        <f>AVERAGE(I49:I52)</f>
        <v>206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206</v>
      </c>
      <c r="E36" s="11">
        <f t="shared" si="0"/>
        <v>206</v>
      </c>
      <c r="F36" s="8">
        <f t="shared" si="3"/>
        <v>72</v>
      </c>
      <c r="G36" s="12" t="s">
        <v>67</v>
      </c>
      <c r="H36" s="60">
        <v>30</v>
      </c>
      <c r="I36" s="10">
        <v>206</v>
      </c>
      <c r="J36" s="8">
        <f t="shared" si="1"/>
        <v>236</v>
      </c>
      <c r="K36" s="2"/>
      <c r="L36" s="110" t="s">
        <v>101</v>
      </c>
      <c r="M36" s="7">
        <f>AVERAGE(H53:H56)</f>
        <v>0</v>
      </c>
      <c r="N36" s="7">
        <f>AVERAGE(I53:I56)</f>
        <v>206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206</v>
      </c>
      <c r="E37" s="11">
        <f t="shared" si="0"/>
        <v>206</v>
      </c>
      <c r="F37" s="8">
        <v>73</v>
      </c>
      <c r="G37" s="12" t="s">
        <v>69</v>
      </c>
      <c r="H37" s="60">
        <v>35</v>
      </c>
      <c r="I37" s="10">
        <v>206</v>
      </c>
      <c r="J37" s="8">
        <f t="shared" si="1"/>
        <v>241</v>
      </c>
      <c r="K37" s="2"/>
      <c r="L37" s="110" t="s">
        <v>109</v>
      </c>
      <c r="M37" s="7">
        <f>AVERAGE(H57:H60)</f>
        <v>0</v>
      </c>
      <c r="N37" s="7">
        <f>AVERAGE(I57:I60)</f>
        <v>206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206</v>
      </c>
      <c r="E38" s="8">
        <f t="shared" si="0"/>
        <v>206</v>
      </c>
      <c r="F38" s="8">
        <f t="shared" ref="F38:F60" si="5">F37+1</f>
        <v>74</v>
      </c>
      <c r="G38" s="12" t="s">
        <v>71</v>
      </c>
      <c r="H38" s="60">
        <v>40</v>
      </c>
      <c r="I38" s="10">
        <v>206</v>
      </c>
      <c r="J38" s="8">
        <f t="shared" si="1"/>
        <v>246</v>
      </c>
      <c r="K38" s="2"/>
      <c r="L38" s="110" t="s">
        <v>312</v>
      </c>
      <c r="M38" s="110">
        <f>AVERAGE(M14:M37)</f>
        <v>11.458333333333334</v>
      </c>
      <c r="N38" s="110">
        <f>AVERAGE(N14:N37)</f>
        <v>206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206</v>
      </c>
      <c r="E39" s="8">
        <f t="shared" si="0"/>
        <v>206</v>
      </c>
      <c r="F39" s="8">
        <f t="shared" si="5"/>
        <v>75</v>
      </c>
      <c r="G39" s="12" t="s">
        <v>73</v>
      </c>
      <c r="H39" s="60">
        <v>55</v>
      </c>
      <c r="I39" s="10">
        <v>206</v>
      </c>
      <c r="J39" s="8">
        <f t="shared" si="1"/>
        <v>261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206</v>
      </c>
      <c r="E40" s="8">
        <f t="shared" si="0"/>
        <v>206</v>
      </c>
      <c r="F40" s="8">
        <f t="shared" si="5"/>
        <v>76</v>
      </c>
      <c r="G40" s="12" t="s">
        <v>75</v>
      </c>
      <c r="H40" s="60">
        <v>55</v>
      </c>
      <c r="I40" s="10">
        <v>206</v>
      </c>
      <c r="J40" s="8">
        <f t="shared" si="1"/>
        <v>261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206</v>
      </c>
      <c r="E41" s="8">
        <f t="shared" si="0"/>
        <v>206</v>
      </c>
      <c r="F41" s="8">
        <f t="shared" si="5"/>
        <v>77</v>
      </c>
      <c r="G41" s="12" t="s">
        <v>77</v>
      </c>
      <c r="H41" s="60">
        <v>60</v>
      </c>
      <c r="I41" s="10">
        <v>206</v>
      </c>
      <c r="J41" s="8">
        <f t="shared" si="1"/>
        <v>266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206</v>
      </c>
      <c r="E42" s="8">
        <f t="shared" si="0"/>
        <v>206</v>
      </c>
      <c r="F42" s="8">
        <f t="shared" si="5"/>
        <v>78</v>
      </c>
      <c r="G42" s="12" t="s">
        <v>79</v>
      </c>
      <c r="H42" s="60">
        <v>60</v>
      </c>
      <c r="I42" s="10">
        <v>206</v>
      </c>
      <c r="J42" s="8">
        <f t="shared" si="1"/>
        <v>266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206</v>
      </c>
      <c r="E43" s="8">
        <f t="shared" si="0"/>
        <v>206</v>
      </c>
      <c r="F43" s="8">
        <f t="shared" si="5"/>
        <v>79</v>
      </c>
      <c r="G43" s="12" t="s">
        <v>81</v>
      </c>
      <c r="H43" s="60">
        <v>75</v>
      </c>
      <c r="I43" s="10">
        <v>206</v>
      </c>
      <c r="J43" s="8">
        <f t="shared" si="1"/>
        <v>281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206</v>
      </c>
      <c r="E44" s="8">
        <f t="shared" si="0"/>
        <v>206</v>
      </c>
      <c r="F44" s="8">
        <f t="shared" si="5"/>
        <v>80</v>
      </c>
      <c r="G44" s="12" t="s">
        <v>83</v>
      </c>
      <c r="H44" s="60">
        <v>75</v>
      </c>
      <c r="I44" s="10">
        <v>206</v>
      </c>
      <c r="J44" s="8">
        <f t="shared" si="1"/>
        <v>281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206</v>
      </c>
      <c r="E45" s="8">
        <f t="shared" si="0"/>
        <v>206</v>
      </c>
      <c r="F45" s="8">
        <f t="shared" si="5"/>
        <v>81</v>
      </c>
      <c r="G45" s="12" t="s">
        <v>85</v>
      </c>
      <c r="H45" s="60">
        <v>75</v>
      </c>
      <c r="I45" s="10">
        <v>206</v>
      </c>
      <c r="J45" s="8">
        <f t="shared" si="1"/>
        <v>281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206</v>
      </c>
      <c r="E46" s="8">
        <f t="shared" si="0"/>
        <v>206</v>
      </c>
      <c r="F46" s="8">
        <f t="shared" si="5"/>
        <v>82</v>
      </c>
      <c r="G46" s="12" t="s">
        <v>87</v>
      </c>
      <c r="H46" s="60">
        <v>75</v>
      </c>
      <c r="I46" s="10">
        <v>206</v>
      </c>
      <c r="J46" s="8">
        <f t="shared" si="1"/>
        <v>281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206</v>
      </c>
      <c r="E47" s="8">
        <f t="shared" si="0"/>
        <v>206</v>
      </c>
      <c r="F47" s="8">
        <f t="shared" si="5"/>
        <v>83</v>
      </c>
      <c r="G47" s="12" t="s">
        <v>89</v>
      </c>
      <c r="H47" s="60">
        <v>75</v>
      </c>
      <c r="I47" s="10">
        <v>206</v>
      </c>
      <c r="J47" s="8">
        <f t="shared" si="1"/>
        <v>281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206</v>
      </c>
      <c r="E48" s="8">
        <f t="shared" si="0"/>
        <v>206</v>
      </c>
      <c r="F48" s="8">
        <f t="shared" si="5"/>
        <v>84</v>
      </c>
      <c r="G48" s="12" t="s">
        <v>91</v>
      </c>
      <c r="H48" s="60">
        <v>75</v>
      </c>
      <c r="I48" s="10">
        <v>206</v>
      </c>
      <c r="J48" s="8">
        <f t="shared" si="1"/>
        <v>281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206</v>
      </c>
      <c r="E49" s="8">
        <f t="shared" si="0"/>
        <v>206</v>
      </c>
      <c r="F49" s="8">
        <f t="shared" si="5"/>
        <v>85</v>
      </c>
      <c r="G49" s="12" t="s">
        <v>93</v>
      </c>
      <c r="H49" s="60">
        <v>75</v>
      </c>
      <c r="I49" s="10">
        <v>206</v>
      </c>
      <c r="J49" s="8">
        <f t="shared" si="1"/>
        <v>281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206</v>
      </c>
      <c r="E50" s="8">
        <f t="shared" si="0"/>
        <v>206</v>
      </c>
      <c r="F50" s="8">
        <f t="shared" si="5"/>
        <v>86</v>
      </c>
      <c r="G50" s="12" t="s">
        <v>95</v>
      </c>
      <c r="H50" s="60">
        <v>75</v>
      </c>
      <c r="I50" s="10">
        <v>206</v>
      </c>
      <c r="J50" s="8">
        <f t="shared" si="1"/>
        <v>281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206</v>
      </c>
      <c r="E51" s="8">
        <f t="shared" si="0"/>
        <v>206</v>
      </c>
      <c r="F51" s="8">
        <f t="shared" si="5"/>
        <v>87</v>
      </c>
      <c r="G51" s="12" t="s">
        <v>97</v>
      </c>
      <c r="H51" s="55">
        <v>45</v>
      </c>
      <c r="I51" s="10">
        <v>206</v>
      </c>
      <c r="J51" s="8">
        <f t="shared" si="1"/>
        <v>251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206</v>
      </c>
      <c r="E52" s="8">
        <f t="shared" si="0"/>
        <v>206</v>
      </c>
      <c r="F52" s="8">
        <f t="shared" si="5"/>
        <v>88</v>
      </c>
      <c r="G52" s="12" t="s">
        <v>99</v>
      </c>
      <c r="H52" s="55">
        <v>0</v>
      </c>
      <c r="I52" s="10">
        <v>206</v>
      </c>
      <c r="J52" s="8">
        <f t="shared" si="1"/>
        <v>206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206</v>
      </c>
      <c r="E53" s="8">
        <f t="shared" si="0"/>
        <v>206</v>
      </c>
      <c r="F53" s="8">
        <f t="shared" si="5"/>
        <v>89</v>
      </c>
      <c r="G53" s="12" t="s">
        <v>101</v>
      </c>
      <c r="H53" s="55">
        <v>0</v>
      </c>
      <c r="I53" s="10">
        <v>206</v>
      </c>
      <c r="J53" s="8">
        <f t="shared" si="1"/>
        <v>206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206</v>
      </c>
      <c r="E54" s="8">
        <f t="shared" si="0"/>
        <v>206</v>
      </c>
      <c r="F54" s="8">
        <f t="shared" si="5"/>
        <v>90</v>
      </c>
      <c r="G54" s="12" t="s">
        <v>103</v>
      </c>
      <c r="H54" s="55">
        <v>0</v>
      </c>
      <c r="I54" s="10">
        <v>206</v>
      </c>
      <c r="J54" s="8">
        <f t="shared" si="1"/>
        <v>206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206</v>
      </c>
      <c r="E55" s="8">
        <f t="shared" si="0"/>
        <v>206</v>
      </c>
      <c r="F55" s="8">
        <f t="shared" si="5"/>
        <v>91</v>
      </c>
      <c r="G55" s="12" t="s">
        <v>105</v>
      </c>
      <c r="H55" s="55">
        <v>0</v>
      </c>
      <c r="I55" s="10">
        <v>206</v>
      </c>
      <c r="J55" s="8">
        <f t="shared" si="1"/>
        <v>206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206</v>
      </c>
      <c r="E56" s="8">
        <f t="shared" si="0"/>
        <v>206</v>
      </c>
      <c r="F56" s="8">
        <f t="shared" si="5"/>
        <v>92</v>
      </c>
      <c r="G56" s="12" t="s">
        <v>107</v>
      </c>
      <c r="H56" s="55">
        <v>0</v>
      </c>
      <c r="I56" s="10">
        <v>206</v>
      </c>
      <c r="J56" s="8">
        <f t="shared" si="1"/>
        <v>206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206</v>
      </c>
      <c r="E57" s="8">
        <f t="shared" si="0"/>
        <v>206</v>
      </c>
      <c r="F57" s="8">
        <f t="shared" si="5"/>
        <v>93</v>
      </c>
      <c r="G57" s="12" t="s">
        <v>109</v>
      </c>
      <c r="H57" s="55">
        <v>0</v>
      </c>
      <c r="I57" s="10">
        <v>206</v>
      </c>
      <c r="J57" s="8">
        <f t="shared" si="1"/>
        <v>206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206</v>
      </c>
      <c r="E58" s="8">
        <f t="shared" si="0"/>
        <v>206</v>
      </c>
      <c r="F58" s="8">
        <f t="shared" si="5"/>
        <v>94</v>
      </c>
      <c r="G58" s="12" t="s">
        <v>111</v>
      </c>
      <c r="H58" s="55">
        <v>0</v>
      </c>
      <c r="I58" s="10">
        <v>206</v>
      </c>
      <c r="J58" s="8">
        <f t="shared" si="1"/>
        <v>206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206</v>
      </c>
      <c r="E59" s="17">
        <f t="shared" si="0"/>
        <v>206</v>
      </c>
      <c r="F59" s="17">
        <f t="shared" si="5"/>
        <v>95</v>
      </c>
      <c r="G59" s="18" t="s">
        <v>113</v>
      </c>
      <c r="H59" s="55">
        <v>0</v>
      </c>
      <c r="I59" s="10">
        <v>206</v>
      </c>
      <c r="J59" s="17">
        <f t="shared" si="1"/>
        <v>206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206</v>
      </c>
      <c r="E60" s="17">
        <f t="shared" si="0"/>
        <v>206</v>
      </c>
      <c r="F60" s="17">
        <f t="shared" si="5"/>
        <v>96</v>
      </c>
      <c r="G60" s="18" t="s">
        <v>115</v>
      </c>
      <c r="H60" s="55">
        <v>0</v>
      </c>
      <c r="I60" s="10">
        <v>206</v>
      </c>
      <c r="J60" s="17">
        <f t="shared" si="1"/>
        <v>206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48" customHeight="1" x14ac:dyDescent="0.25">
      <c r="A62" s="119" t="s">
        <v>200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185</v>
      </c>
      <c r="F63" s="127"/>
      <c r="G63" s="128"/>
      <c r="H63" s="21">
        <v>0</v>
      </c>
      <c r="I63" s="21">
        <v>5.4660000000000002</v>
      </c>
      <c r="J63" s="21">
        <f>H63+I63</f>
        <v>5.4660000000000002</v>
      </c>
      <c r="K63" s="2"/>
      <c r="L63" s="22">
        <f>49.33+23.33+20</f>
        <v>92.66</v>
      </c>
      <c r="M63" s="32">
        <f>L63/1000</f>
        <v>9.2659999999999992E-2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186</v>
      </c>
      <c r="F64" s="130"/>
      <c r="G64" s="131"/>
      <c r="H64" s="36">
        <f>K81</f>
        <v>0</v>
      </c>
      <c r="I64" s="36">
        <f>L81</f>
        <v>9.2659999999999992E-2</v>
      </c>
      <c r="J64" s="36">
        <f>H64+I64</f>
        <v>9.2659999999999992E-2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187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0.114</v>
      </c>
      <c r="N66" s="28">
        <v>0.60499999999999998</v>
      </c>
      <c r="O66" s="29">
        <f>M66+N66</f>
        <v>0.71899999999999997</v>
      </c>
      <c r="P66" s="29">
        <f>O66/J63*100</f>
        <v>13.154043175997071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188</v>
      </c>
      <c r="I67" s="136"/>
      <c r="J67" s="137"/>
      <c r="K67" s="2"/>
      <c r="L67" s="4"/>
      <c r="M67" s="29">
        <f>H63+H64</f>
        <v>0</v>
      </c>
      <c r="N67" s="29">
        <f>I63+I64-N66-(2*0.018)-M66</f>
        <v>4.8036600000000016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0.20015250000000007</v>
      </c>
      <c r="O68" s="23"/>
      <c r="P68" s="32">
        <f>M68+N68</f>
        <v>0.20015250000000007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200.15250000000006</v>
      </c>
      <c r="O69" s="23"/>
      <c r="P69" s="29">
        <f>M69+N69</f>
        <v>200.15250000000006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58"/>
      <c r="F71" s="2"/>
      <c r="G71" s="2"/>
      <c r="H71" s="2"/>
      <c r="I71" s="2"/>
      <c r="J71" s="5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7.3599999999999999E-2</v>
      </c>
      <c r="M80" s="32">
        <f>K80+L80</f>
        <v>7.3599999999999999E-2</v>
      </c>
      <c r="N80" s="32">
        <f>M80-M63</f>
        <v>-1.9059999999999994E-2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9.2659999999999992E-2</v>
      </c>
      <c r="M81" s="32">
        <f>K81+L81</f>
        <v>9.2659999999999992E-2</v>
      </c>
      <c r="N81" s="32">
        <f>N80/2</f>
        <v>-9.5299999999999968E-3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8" workbookViewId="0">
      <selection activeCell="L11" sqref="L11:N38"/>
    </sheetView>
  </sheetViews>
  <sheetFormatPr defaultColWidth="14.42578125" defaultRowHeight="15" x14ac:dyDescent="0.25"/>
  <cols>
    <col min="1" max="1" width="10.5703125" style="62" customWidth="1"/>
    <col min="2" max="2" width="18.5703125" style="62" customWidth="1"/>
    <col min="3" max="4" width="12.7109375" style="62" customWidth="1"/>
    <col min="5" max="5" width="14.7109375" style="62" customWidth="1"/>
    <col min="6" max="6" width="12.42578125" style="62" customWidth="1"/>
    <col min="7" max="7" width="15.140625" style="62" customWidth="1"/>
    <col min="8" max="9" width="12.7109375" style="62" customWidth="1"/>
    <col min="10" max="10" width="15" style="62" customWidth="1"/>
    <col min="11" max="11" width="9.140625" style="62" customWidth="1"/>
    <col min="12" max="12" width="13" style="62" customWidth="1"/>
    <col min="13" max="13" width="12.7109375" style="62" customWidth="1"/>
    <col min="14" max="14" width="14.28515625" style="62" customWidth="1"/>
    <col min="15" max="15" width="7.85546875" style="62" customWidth="1"/>
    <col min="16" max="17" width="9.140625" style="62" customWidth="1"/>
    <col min="18" max="16384" width="14.42578125" style="62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189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203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201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197</v>
      </c>
      <c r="E13" s="11">
        <f t="shared" ref="E13:E60" si="0">SUM(C13,D13)</f>
        <v>197</v>
      </c>
      <c r="F13" s="8">
        <v>49</v>
      </c>
      <c r="G13" s="12" t="s">
        <v>21</v>
      </c>
      <c r="H13" s="55">
        <v>0</v>
      </c>
      <c r="I13" s="10">
        <v>197</v>
      </c>
      <c r="J13" s="8">
        <f t="shared" ref="J13:J60" si="1">SUM(H13,I13)</f>
        <v>197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197</v>
      </c>
      <c r="E14" s="11">
        <f t="shared" si="0"/>
        <v>197</v>
      </c>
      <c r="F14" s="8">
        <f t="shared" ref="F14:F36" si="3">F13+1</f>
        <v>50</v>
      </c>
      <c r="G14" s="12" t="s">
        <v>23</v>
      </c>
      <c r="H14" s="55">
        <v>0</v>
      </c>
      <c r="I14" s="10">
        <v>197</v>
      </c>
      <c r="J14" s="8">
        <f t="shared" si="1"/>
        <v>197</v>
      </c>
      <c r="K14" s="2"/>
      <c r="L14" s="2" t="s">
        <v>20</v>
      </c>
      <c r="M14" s="7">
        <f>AVERAGE(C13:C16)</f>
        <v>0</v>
      </c>
      <c r="N14" s="7">
        <f>AVERAGE(D13:D16)</f>
        <v>197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197</v>
      </c>
      <c r="E15" s="11">
        <f t="shared" si="0"/>
        <v>197</v>
      </c>
      <c r="F15" s="8">
        <f t="shared" si="3"/>
        <v>51</v>
      </c>
      <c r="G15" s="12" t="s">
        <v>25</v>
      </c>
      <c r="H15" s="55">
        <v>0</v>
      </c>
      <c r="I15" s="10">
        <v>197</v>
      </c>
      <c r="J15" s="8">
        <f t="shared" si="1"/>
        <v>197</v>
      </c>
      <c r="K15" s="2"/>
      <c r="L15" s="2" t="s">
        <v>28</v>
      </c>
      <c r="M15" s="7">
        <f>AVERAGE(C17:C20)</f>
        <v>0</v>
      </c>
      <c r="N15" s="7">
        <f>AVERAGE(D17:D20)</f>
        <v>197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197</v>
      </c>
      <c r="E16" s="11">
        <f t="shared" si="0"/>
        <v>197</v>
      </c>
      <c r="F16" s="8">
        <f t="shared" si="3"/>
        <v>52</v>
      </c>
      <c r="G16" s="12" t="s">
        <v>27</v>
      </c>
      <c r="H16" s="55">
        <v>0</v>
      </c>
      <c r="I16" s="10">
        <v>197</v>
      </c>
      <c r="J16" s="8">
        <f t="shared" si="1"/>
        <v>197</v>
      </c>
      <c r="K16" s="2"/>
      <c r="L16" s="2" t="s">
        <v>36</v>
      </c>
      <c r="M16" s="7">
        <f>AVERAGE(C21:C24)</f>
        <v>0</v>
      </c>
      <c r="N16" s="7">
        <f>AVERAGE(D21:D24)</f>
        <v>197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197</v>
      </c>
      <c r="E17" s="11">
        <f t="shared" si="0"/>
        <v>197</v>
      </c>
      <c r="F17" s="8">
        <f t="shared" si="3"/>
        <v>53</v>
      </c>
      <c r="G17" s="12" t="s">
        <v>29</v>
      </c>
      <c r="H17" s="55">
        <v>0</v>
      </c>
      <c r="I17" s="10">
        <v>197</v>
      </c>
      <c r="J17" s="8">
        <f t="shared" si="1"/>
        <v>197</v>
      </c>
      <c r="K17" s="2"/>
      <c r="L17" s="2" t="s">
        <v>44</v>
      </c>
      <c r="M17" s="7">
        <f>AVERAGE(C25:C28)</f>
        <v>0</v>
      </c>
      <c r="N17" s="7">
        <f>AVERAGE(D25:D28)</f>
        <v>197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197</v>
      </c>
      <c r="E18" s="11">
        <f t="shared" si="0"/>
        <v>197</v>
      </c>
      <c r="F18" s="8">
        <f t="shared" si="3"/>
        <v>54</v>
      </c>
      <c r="G18" s="12" t="s">
        <v>31</v>
      </c>
      <c r="H18" s="55">
        <v>0</v>
      </c>
      <c r="I18" s="10">
        <v>197</v>
      </c>
      <c r="J18" s="8">
        <f t="shared" si="1"/>
        <v>197</v>
      </c>
      <c r="K18" s="2"/>
      <c r="L18" s="2" t="s">
        <v>52</v>
      </c>
      <c r="M18" s="7">
        <f>AVERAGE(C29:C32)</f>
        <v>0</v>
      </c>
      <c r="N18" s="7">
        <f>AVERAGE(D29:D32)</f>
        <v>197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197</v>
      </c>
      <c r="E19" s="11">
        <f t="shared" si="0"/>
        <v>197</v>
      </c>
      <c r="F19" s="8">
        <f t="shared" si="3"/>
        <v>55</v>
      </c>
      <c r="G19" s="12" t="s">
        <v>33</v>
      </c>
      <c r="H19" s="55">
        <v>0</v>
      </c>
      <c r="I19" s="10">
        <v>197</v>
      </c>
      <c r="J19" s="8">
        <f t="shared" si="1"/>
        <v>197</v>
      </c>
      <c r="K19" s="2"/>
      <c r="L19" s="2" t="s">
        <v>60</v>
      </c>
      <c r="M19" s="7">
        <f>AVERAGE(C33:C36)</f>
        <v>0</v>
      </c>
      <c r="N19" s="7">
        <f>AVERAGE(D33:D36)</f>
        <v>197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197</v>
      </c>
      <c r="E20" s="11">
        <f t="shared" si="0"/>
        <v>197</v>
      </c>
      <c r="F20" s="8">
        <f t="shared" si="3"/>
        <v>56</v>
      </c>
      <c r="G20" s="12" t="s">
        <v>35</v>
      </c>
      <c r="H20" s="55">
        <v>0</v>
      </c>
      <c r="I20" s="10">
        <v>197</v>
      </c>
      <c r="J20" s="8">
        <f t="shared" si="1"/>
        <v>197</v>
      </c>
      <c r="K20" s="2"/>
      <c r="L20" s="2" t="s">
        <v>68</v>
      </c>
      <c r="M20" s="7">
        <f>AVERAGE(C37:C40)</f>
        <v>0</v>
      </c>
      <c r="N20" s="7">
        <f>AVERAGE(D37:D40)</f>
        <v>197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197</v>
      </c>
      <c r="E21" s="11">
        <f t="shared" si="0"/>
        <v>197</v>
      </c>
      <c r="F21" s="8">
        <f t="shared" si="3"/>
        <v>57</v>
      </c>
      <c r="G21" s="12" t="s">
        <v>37</v>
      </c>
      <c r="H21" s="55">
        <v>0</v>
      </c>
      <c r="I21" s="10">
        <v>197</v>
      </c>
      <c r="J21" s="8">
        <f t="shared" si="1"/>
        <v>197</v>
      </c>
      <c r="K21" s="2"/>
      <c r="L21" s="2" t="s">
        <v>76</v>
      </c>
      <c r="M21" s="7">
        <f>AVERAGE(C41:C44)</f>
        <v>0</v>
      </c>
      <c r="N21" s="7">
        <f>AVERAGE(D41:D44)</f>
        <v>197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197</v>
      </c>
      <c r="E22" s="11">
        <f t="shared" si="0"/>
        <v>197</v>
      </c>
      <c r="F22" s="8">
        <f t="shared" si="3"/>
        <v>58</v>
      </c>
      <c r="G22" s="12" t="s">
        <v>39</v>
      </c>
      <c r="H22" s="55">
        <v>0</v>
      </c>
      <c r="I22" s="10">
        <v>197</v>
      </c>
      <c r="J22" s="8">
        <f t="shared" si="1"/>
        <v>197</v>
      </c>
      <c r="K22" s="2"/>
      <c r="L22" s="2" t="s">
        <v>84</v>
      </c>
      <c r="M22" s="7">
        <f>AVERAGE(C45:C48)</f>
        <v>0</v>
      </c>
      <c r="N22" s="7">
        <f>AVERAGE(D45:D48)</f>
        <v>197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197</v>
      </c>
      <c r="E23" s="11">
        <f t="shared" si="0"/>
        <v>197</v>
      </c>
      <c r="F23" s="8">
        <f t="shared" si="3"/>
        <v>59</v>
      </c>
      <c r="G23" s="12" t="s">
        <v>41</v>
      </c>
      <c r="H23" s="55">
        <v>0</v>
      </c>
      <c r="I23" s="10">
        <v>197</v>
      </c>
      <c r="J23" s="8">
        <f t="shared" si="1"/>
        <v>197</v>
      </c>
      <c r="K23" s="2"/>
      <c r="L23" s="2" t="s">
        <v>92</v>
      </c>
      <c r="M23" s="7">
        <f>AVERAGE(C49:C52)</f>
        <v>0</v>
      </c>
      <c r="N23" s="7">
        <f>AVERAGE(D49:D52)</f>
        <v>197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197</v>
      </c>
      <c r="E24" s="11">
        <f t="shared" si="0"/>
        <v>197</v>
      </c>
      <c r="F24" s="8">
        <f t="shared" si="3"/>
        <v>60</v>
      </c>
      <c r="G24" s="12" t="s">
        <v>43</v>
      </c>
      <c r="H24" s="55">
        <v>0</v>
      </c>
      <c r="I24" s="10">
        <v>197</v>
      </c>
      <c r="J24" s="8">
        <f t="shared" si="1"/>
        <v>197</v>
      </c>
      <c r="K24" s="2"/>
      <c r="L24" s="13" t="s">
        <v>100</v>
      </c>
      <c r="M24" s="7">
        <f>AVERAGE(C53:C56)</f>
        <v>0</v>
      </c>
      <c r="N24" s="7">
        <f>AVERAGE(D53:D56)</f>
        <v>197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197</v>
      </c>
      <c r="E25" s="11">
        <f t="shared" si="0"/>
        <v>197</v>
      </c>
      <c r="F25" s="8">
        <f t="shared" si="3"/>
        <v>61</v>
      </c>
      <c r="G25" s="12" t="s">
        <v>45</v>
      </c>
      <c r="H25" s="55">
        <v>0</v>
      </c>
      <c r="I25" s="10">
        <v>197</v>
      </c>
      <c r="J25" s="8">
        <f t="shared" si="1"/>
        <v>197</v>
      </c>
      <c r="K25" s="2"/>
      <c r="L25" s="16" t="s">
        <v>108</v>
      </c>
      <c r="M25" s="7">
        <f>AVERAGE(C57:C60)</f>
        <v>0</v>
      </c>
      <c r="N25" s="7">
        <f>AVERAGE(D57:D60)</f>
        <v>197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197</v>
      </c>
      <c r="E26" s="11">
        <f t="shared" si="0"/>
        <v>197</v>
      </c>
      <c r="F26" s="8">
        <f t="shared" si="3"/>
        <v>62</v>
      </c>
      <c r="G26" s="12" t="s">
        <v>47</v>
      </c>
      <c r="H26" s="55">
        <v>0</v>
      </c>
      <c r="I26" s="10">
        <v>197</v>
      </c>
      <c r="J26" s="8">
        <f t="shared" si="1"/>
        <v>197</v>
      </c>
      <c r="K26" s="2"/>
      <c r="L26" s="16" t="s">
        <v>21</v>
      </c>
      <c r="M26" s="7">
        <f>AVERAGE(H13:H16)</f>
        <v>0</v>
      </c>
      <c r="N26" s="7">
        <f>AVERAGE(I13:I16)</f>
        <v>197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197</v>
      </c>
      <c r="E27" s="11">
        <f t="shared" si="0"/>
        <v>197</v>
      </c>
      <c r="F27" s="8">
        <f t="shared" si="3"/>
        <v>63</v>
      </c>
      <c r="G27" s="12" t="s">
        <v>49</v>
      </c>
      <c r="H27" s="55">
        <v>0</v>
      </c>
      <c r="I27" s="10">
        <v>197</v>
      </c>
      <c r="J27" s="8">
        <f t="shared" si="1"/>
        <v>197</v>
      </c>
      <c r="K27" s="2"/>
      <c r="L27" s="24" t="s">
        <v>29</v>
      </c>
      <c r="M27" s="7">
        <f>AVERAGE(H17:H20)</f>
        <v>0</v>
      </c>
      <c r="N27" s="7">
        <f>AVERAGE(I17:I20)</f>
        <v>197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197</v>
      </c>
      <c r="E28" s="11">
        <f t="shared" si="0"/>
        <v>197</v>
      </c>
      <c r="F28" s="8">
        <f t="shared" si="3"/>
        <v>64</v>
      </c>
      <c r="G28" s="12" t="s">
        <v>51</v>
      </c>
      <c r="H28" s="55">
        <v>0</v>
      </c>
      <c r="I28" s="10">
        <v>197</v>
      </c>
      <c r="J28" s="8">
        <f t="shared" si="1"/>
        <v>197</v>
      </c>
      <c r="K28" s="2"/>
      <c r="L28" s="2" t="s">
        <v>37</v>
      </c>
      <c r="M28" s="7">
        <f>AVERAGE(H21:H24)</f>
        <v>0</v>
      </c>
      <c r="N28" s="7">
        <f>AVERAGE(I21:I24)</f>
        <v>197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197</v>
      </c>
      <c r="E29" s="11">
        <f t="shared" si="0"/>
        <v>197</v>
      </c>
      <c r="F29" s="8">
        <f t="shared" si="3"/>
        <v>65</v>
      </c>
      <c r="G29" s="12" t="s">
        <v>53</v>
      </c>
      <c r="H29" s="55">
        <v>0</v>
      </c>
      <c r="I29" s="10">
        <v>197</v>
      </c>
      <c r="J29" s="8">
        <f t="shared" si="1"/>
        <v>197</v>
      </c>
      <c r="K29" s="2"/>
      <c r="L29" s="2" t="s">
        <v>45</v>
      </c>
      <c r="M29" s="7">
        <f>AVERAGE(H25:H28)</f>
        <v>0</v>
      </c>
      <c r="N29" s="7">
        <f>AVERAGE(I25:I28)</f>
        <v>197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197</v>
      </c>
      <c r="E30" s="11">
        <f t="shared" si="0"/>
        <v>197</v>
      </c>
      <c r="F30" s="8">
        <f t="shared" si="3"/>
        <v>66</v>
      </c>
      <c r="G30" s="12" t="s">
        <v>55</v>
      </c>
      <c r="H30" s="55">
        <v>0</v>
      </c>
      <c r="I30" s="10">
        <v>197</v>
      </c>
      <c r="J30" s="8">
        <f t="shared" si="1"/>
        <v>197</v>
      </c>
      <c r="K30" s="2"/>
      <c r="L30" s="2" t="s">
        <v>53</v>
      </c>
      <c r="M30" s="7">
        <f>AVERAGE(H29:H32)</f>
        <v>0</v>
      </c>
      <c r="N30" s="7">
        <f>AVERAGE(I29:I32)</f>
        <v>197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197</v>
      </c>
      <c r="E31" s="11">
        <f t="shared" si="0"/>
        <v>197</v>
      </c>
      <c r="F31" s="8">
        <f t="shared" si="3"/>
        <v>67</v>
      </c>
      <c r="G31" s="12" t="s">
        <v>57</v>
      </c>
      <c r="H31" s="55">
        <v>0</v>
      </c>
      <c r="I31" s="10">
        <v>197</v>
      </c>
      <c r="J31" s="8">
        <f t="shared" si="1"/>
        <v>197</v>
      </c>
      <c r="K31" s="2"/>
      <c r="L31" s="2" t="s">
        <v>61</v>
      </c>
      <c r="M31" s="7">
        <f>AVERAGE(H33:H36)</f>
        <v>0</v>
      </c>
      <c r="N31" s="7">
        <f>AVERAGE(I33:I36)</f>
        <v>197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197</v>
      </c>
      <c r="E32" s="11">
        <f t="shared" si="0"/>
        <v>197</v>
      </c>
      <c r="F32" s="8">
        <f t="shared" si="3"/>
        <v>68</v>
      </c>
      <c r="G32" s="12" t="s">
        <v>59</v>
      </c>
      <c r="H32" s="55">
        <v>0</v>
      </c>
      <c r="I32" s="10">
        <v>197</v>
      </c>
      <c r="J32" s="8">
        <f t="shared" si="1"/>
        <v>197</v>
      </c>
      <c r="K32" s="2"/>
      <c r="L32" s="2" t="s">
        <v>69</v>
      </c>
      <c r="M32" s="7">
        <f>AVERAGE(H37:H40)</f>
        <v>0</v>
      </c>
      <c r="N32" s="7">
        <f>AVERAGE(I37:I40)</f>
        <v>197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197</v>
      </c>
      <c r="E33" s="11">
        <f t="shared" si="0"/>
        <v>197</v>
      </c>
      <c r="F33" s="8">
        <f t="shared" si="3"/>
        <v>69</v>
      </c>
      <c r="G33" s="12" t="s">
        <v>61</v>
      </c>
      <c r="H33" s="55">
        <v>0</v>
      </c>
      <c r="I33" s="10">
        <v>197</v>
      </c>
      <c r="J33" s="8">
        <f t="shared" si="1"/>
        <v>197</v>
      </c>
      <c r="K33" s="2"/>
      <c r="L33" s="2" t="s">
        <v>77</v>
      </c>
      <c r="M33" s="7">
        <f>AVERAGE(H41:H44)</f>
        <v>0</v>
      </c>
      <c r="N33" s="7">
        <f>AVERAGE(I41:I44)</f>
        <v>197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197</v>
      </c>
      <c r="E34" s="11">
        <f t="shared" si="0"/>
        <v>197</v>
      </c>
      <c r="F34" s="8">
        <f t="shared" si="3"/>
        <v>70</v>
      </c>
      <c r="G34" s="12" t="s">
        <v>63</v>
      </c>
      <c r="H34" s="55">
        <v>0</v>
      </c>
      <c r="I34" s="10">
        <v>197</v>
      </c>
      <c r="J34" s="8">
        <f t="shared" si="1"/>
        <v>197</v>
      </c>
      <c r="K34" s="2"/>
      <c r="L34" s="2" t="s">
        <v>85</v>
      </c>
      <c r="M34" s="7">
        <f>AVERAGE(H45:H48)</f>
        <v>0</v>
      </c>
      <c r="N34" s="7">
        <f>AVERAGE(I45:I48)</f>
        <v>197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197</v>
      </c>
      <c r="E35" s="11">
        <f t="shared" si="0"/>
        <v>197</v>
      </c>
      <c r="F35" s="8">
        <f t="shared" si="3"/>
        <v>71</v>
      </c>
      <c r="G35" s="12" t="s">
        <v>65</v>
      </c>
      <c r="H35" s="55">
        <v>0</v>
      </c>
      <c r="I35" s="10">
        <v>197</v>
      </c>
      <c r="J35" s="8">
        <f t="shared" si="1"/>
        <v>197</v>
      </c>
      <c r="K35" s="2"/>
      <c r="L35" s="2" t="s">
        <v>93</v>
      </c>
      <c r="M35" s="7">
        <f>AVERAGE(H49:H52)</f>
        <v>0</v>
      </c>
      <c r="N35" s="7">
        <f>AVERAGE(I49:I52)</f>
        <v>197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197</v>
      </c>
      <c r="E36" s="11">
        <f t="shared" si="0"/>
        <v>197</v>
      </c>
      <c r="F36" s="8">
        <f t="shared" si="3"/>
        <v>72</v>
      </c>
      <c r="G36" s="12" t="s">
        <v>67</v>
      </c>
      <c r="H36" s="55">
        <v>0</v>
      </c>
      <c r="I36" s="10">
        <v>197</v>
      </c>
      <c r="J36" s="8">
        <f t="shared" si="1"/>
        <v>197</v>
      </c>
      <c r="K36" s="2"/>
      <c r="L36" s="110" t="s">
        <v>101</v>
      </c>
      <c r="M36" s="7">
        <f>AVERAGE(H53:H56)</f>
        <v>0</v>
      </c>
      <c r="N36" s="7">
        <f>AVERAGE(I53:I56)</f>
        <v>197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197</v>
      </c>
      <c r="E37" s="11">
        <f t="shared" si="0"/>
        <v>197</v>
      </c>
      <c r="F37" s="8">
        <v>73</v>
      </c>
      <c r="G37" s="12" t="s">
        <v>69</v>
      </c>
      <c r="H37" s="55">
        <v>0</v>
      </c>
      <c r="I37" s="10">
        <v>197</v>
      </c>
      <c r="J37" s="8">
        <f t="shared" si="1"/>
        <v>197</v>
      </c>
      <c r="K37" s="2"/>
      <c r="L37" s="110" t="s">
        <v>109</v>
      </c>
      <c r="M37" s="7">
        <f>AVERAGE(H57:H60)</f>
        <v>0</v>
      </c>
      <c r="N37" s="7">
        <f>AVERAGE(I57:I60)</f>
        <v>197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197</v>
      </c>
      <c r="E38" s="8">
        <f t="shared" si="0"/>
        <v>197</v>
      </c>
      <c r="F38" s="8">
        <f t="shared" ref="F38:F60" si="5">F37+1</f>
        <v>74</v>
      </c>
      <c r="G38" s="12" t="s">
        <v>71</v>
      </c>
      <c r="H38" s="55">
        <v>0</v>
      </c>
      <c r="I38" s="10">
        <v>197</v>
      </c>
      <c r="J38" s="8">
        <f t="shared" si="1"/>
        <v>197</v>
      </c>
      <c r="K38" s="2"/>
      <c r="L38" s="110" t="s">
        <v>312</v>
      </c>
      <c r="M38" s="110">
        <f>AVERAGE(M14:M37)</f>
        <v>0</v>
      </c>
      <c r="N38" s="110">
        <f>AVERAGE(N14:N37)</f>
        <v>197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197</v>
      </c>
      <c r="E39" s="8">
        <f t="shared" si="0"/>
        <v>197</v>
      </c>
      <c r="F39" s="8">
        <f t="shared" si="5"/>
        <v>75</v>
      </c>
      <c r="G39" s="12" t="s">
        <v>73</v>
      </c>
      <c r="H39" s="55">
        <v>0</v>
      </c>
      <c r="I39" s="10">
        <v>197</v>
      </c>
      <c r="J39" s="8">
        <f t="shared" si="1"/>
        <v>197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197</v>
      </c>
      <c r="E40" s="8">
        <f t="shared" si="0"/>
        <v>197</v>
      </c>
      <c r="F40" s="8">
        <f t="shared" si="5"/>
        <v>76</v>
      </c>
      <c r="G40" s="12" t="s">
        <v>75</v>
      </c>
      <c r="H40" s="55">
        <v>0</v>
      </c>
      <c r="I40" s="10">
        <v>197</v>
      </c>
      <c r="J40" s="8">
        <f t="shared" si="1"/>
        <v>197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197</v>
      </c>
      <c r="E41" s="8">
        <f t="shared" si="0"/>
        <v>197</v>
      </c>
      <c r="F41" s="8">
        <f t="shared" si="5"/>
        <v>77</v>
      </c>
      <c r="G41" s="12" t="s">
        <v>77</v>
      </c>
      <c r="H41" s="55">
        <v>0</v>
      </c>
      <c r="I41" s="10">
        <v>197</v>
      </c>
      <c r="J41" s="8">
        <f t="shared" si="1"/>
        <v>197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197</v>
      </c>
      <c r="E42" s="8">
        <f t="shared" si="0"/>
        <v>197</v>
      </c>
      <c r="F42" s="8">
        <f t="shared" si="5"/>
        <v>78</v>
      </c>
      <c r="G42" s="12" t="s">
        <v>79</v>
      </c>
      <c r="H42" s="55">
        <v>0</v>
      </c>
      <c r="I42" s="10">
        <v>197</v>
      </c>
      <c r="J42" s="8">
        <f t="shared" si="1"/>
        <v>197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197</v>
      </c>
      <c r="E43" s="8">
        <f t="shared" si="0"/>
        <v>197</v>
      </c>
      <c r="F43" s="8">
        <f t="shared" si="5"/>
        <v>79</v>
      </c>
      <c r="G43" s="12" t="s">
        <v>81</v>
      </c>
      <c r="H43" s="55">
        <v>0</v>
      </c>
      <c r="I43" s="10">
        <v>197</v>
      </c>
      <c r="J43" s="8">
        <f t="shared" si="1"/>
        <v>197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197</v>
      </c>
      <c r="E44" s="8">
        <f t="shared" si="0"/>
        <v>197</v>
      </c>
      <c r="F44" s="8">
        <f t="shared" si="5"/>
        <v>80</v>
      </c>
      <c r="G44" s="12" t="s">
        <v>83</v>
      </c>
      <c r="H44" s="55">
        <v>0</v>
      </c>
      <c r="I44" s="10">
        <v>197</v>
      </c>
      <c r="J44" s="8">
        <f t="shared" si="1"/>
        <v>197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197</v>
      </c>
      <c r="E45" s="8">
        <f t="shared" si="0"/>
        <v>197</v>
      </c>
      <c r="F45" s="8">
        <f t="shared" si="5"/>
        <v>81</v>
      </c>
      <c r="G45" s="12" t="s">
        <v>85</v>
      </c>
      <c r="H45" s="55">
        <v>0</v>
      </c>
      <c r="I45" s="10">
        <v>197</v>
      </c>
      <c r="J45" s="8">
        <f t="shared" si="1"/>
        <v>197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197</v>
      </c>
      <c r="E46" s="8">
        <f t="shared" si="0"/>
        <v>197</v>
      </c>
      <c r="F46" s="8">
        <f t="shared" si="5"/>
        <v>82</v>
      </c>
      <c r="G46" s="12" t="s">
        <v>87</v>
      </c>
      <c r="H46" s="55">
        <v>0</v>
      </c>
      <c r="I46" s="10">
        <v>197</v>
      </c>
      <c r="J46" s="8">
        <f t="shared" si="1"/>
        <v>197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197</v>
      </c>
      <c r="E47" s="8">
        <f t="shared" si="0"/>
        <v>197</v>
      </c>
      <c r="F47" s="8">
        <f t="shared" si="5"/>
        <v>83</v>
      </c>
      <c r="G47" s="12" t="s">
        <v>89</v>
      </c>
      <c r="H47" s="55">
        <v>0</v>
      </c>
      <c r="I47" s="10">
        <v>197</v>
      </c>
      <c r="J47" s="8">
        <f t="shared" si="1"/>
        <v>197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197</v>
      </c>
      <c r="E48" s="8">
        <f t="shared" si="0"/>
        <v>197</v>
      </c>
      <c r="F48" s="8">
        <f t="shared" si="5"/>
        <v>84</v>
      </c>
      <c r="G48" s="12" t="s">
        <v>91</v>
      </c>
      <c r="H48" s="55">
        <v>0</v>
      </c>
      <c r="I48" s="10">
        <v>197</v>
      </c>
      <c r="J48" s="8">
        <f t="shared" si="1"/>
        <v>197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197</v>
      </c>
      <c r="E49" s="8">
        <f t="shared" si="0"/>
        <v>197</v>
      </c>
      <c r="F49" s="8">
        <f t="shared" si="5"/>
        <v>85</v>
      </c>
      <c r="G49" s="12" t="s">
        <v>93</v>
      </c>
      <c r="H49" s="55">
        <v>0</v>
      </c>
      <c r="I49" s="10">
        <v>197</v>
      </c>
      <c r="J49" s="8">
        <f t="shared" si="1"/>
        <v>197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197</v>
      </c>
      <c r="E50" s="8">
        <f t="shared" si="0"/>
        <v>197</v>
      </c>
      <c r="F50" s="8">
        <f t="shared" si="5"/>
        <v>86</v>
      </c>
      <c r="G50" s="12" t="s">
        <v>95</v>
      </c>
      <c r="H50" s="55">
        <v>0</v>
      </c>
      <c r="I50" s="10">
        <v>197</v>
      </c>
      <c r="J50" s="8">
        <f t="shared" si="1"/>
        <v>197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197</v>
      </c>
      <c r="E51" s="8">
        <f t="shared" si="0"/>
        <v>197</v>
      </c>
      <c r="F51" s="8">
        <f t="shared" si="5"/>
        <v>87</v>
      </c>
      <c r="G51" s="12" t="s">
        <v>97</v>
      </c>
      <c r="H51" s="55">
        <v>0</v>
      </c>
      <c r="I51" s="10">
        <v>197</v>
      </c>
      <c r="J51" s="8">
        <f t="shared" si="1"/>
        <v>197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197</v>
      </c>
      <c r="E52" s="8">
        <f t="shared" si="0"/>
        <v>197</v>
      </c>
      <c r="F52" s="8">
        <f t="shared" si="5"/>
        <v>88</v>
      </c>
      <c r="G52" s="12" t="s">
        <v>99</v>
      </c>
      <c r="H52" s="55">
        <v>0</v>
      </c>
      <c r="I52" s="10">
        <v>197</v>
      </c>
      <c r="J52" s="8">
        <f t="shared" si="1"/>
        <v>197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197</v>
      </c>
      <c r="E53" s="8">
        <f t="shared" si="0"/>
        <v>197</v>
      </c>
      <c r="F53" s="8">
        <f t="shared" si="5"/>
        <v>89</v>
      </c>
      <c r="G53" s="12" t="s">
        <v>101</v>
      </c>
      <c r="H53" s="55">
        <v>0</v>
      </c>
      <c r="I53" s="10">
        <v>197</v>
      </c>
      <c r="J53" s="8">
        <f t="shared" si="1"/>
        <v>197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197</v>
      </c>
      <c r="E54" s="8">
        <f t="shared" si="0"/>
        <v>197</v>
      </c>
      <c r="F54" s="8">
        <f t="shared" si="5"/>
        <v>90</v>
      </c>
      <c r="G54" s="12" t="s">
        <v>103</v>
      </c>
      <c r="H54" s="55">
        <v>0</v>
      </c>
      <c r="I54" s="10">
        <v>197</v>
      </c>
      <c r="J54" s="8">
        <f t="shared" si="1"/>
        <v>197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197</v>
      </c>
      <c r="E55" s="8">
        <f t="shared" si="0"/>
        <v>197</v>
      </c>
      <c r="F55" s="8">
        <f t="shared" si="5"/>
        <v>91</v>
      </c>
      <c r="G55" s="12" t="s">
        <v>105</v>
      </c>
      <c r="H55" s="55">
        <v>0</v>
      </c>
      <c r="I55" s="10">
        <v>197</v>
      </c>
      <c r="J55" s="8">
        <f t="shared" si="1"/>
        <v>197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197</v>
      </c>
      <c r="E56" s="8">
        <f t="shared" si="0"/>
        <v>197</v>
      </c>
      <c r="F56" s="8">
        <f t="shared" si="5"/>
        <v>92</v>
      </c>
      <c r="G56" s="12" t="s">
        <v>107</v>
      </c>
      <c r="H56" s="55">
        <v>0</v>
      </c>
      <c r="I56" s="10">
        <v>197</v>
      </c>
      <c r="J56" s="8">
        <f t="shared" si="1"/>
        <v>197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197</v>
      </c>
      <c r="E57" s="8">
        <f t="shared" si="0"/>
        <v>197</v>
      </c>
      <c r="F57" s="8">
        <f t="shared" si="5"/>
        <v>93</v>
      </c>
      <c r="G57" s="12" t="s">
        <v>109</v>
      </c>
      <c r="H57" s="55">
        <v>0</v>
      </c>
      <c r="I57" s="10">
        <v>197</v>
      </c>
      <c r="J57" s="8">
        <f t="shared" si="1"/>
        <v>197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197</v>
      </c>
      <c r="E58" s="8">
        <f t="shared" si="0"/>
        <v>197</v>
      </c>
      <c r="F58" s="8">
        <f t="shared" si="5"/>
        <v>94</v>
      </c>
      <c r="G58" s="12" t="s">
        <v>111</v>
      </c>
      <c r="H58" s="55">
        <v>0</v>
      </c>
      <c r="I58" s="10">
        <v>197</v>
      </c>
      <c r="J58" s="8">
        <f t="shared" si="1"/>
        <v>197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197</v>
      </c>
      <c r="E59" s="17">
        <f t="shared" si="0"/>
        <v>197</v>
      </c>
      <c r="F59" s="17">
        <f t="shared" si="5"/>
        <v>95</v>
      </c>
      <c r="G59" s="18" t="s">
        <v>113</v>
      </c>
      <c r="H59" s="55">
        <v>0</v>
      </c>
      <c r="I59" s="10">
        <v>197</v>
      </c>
      <c r="J59" s="17">
        <f t="shared" si="1"/>
        <v>197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197</v>
      </c>
      <c r="E60" s="17">
        <f t="shared" si="0"/>
        <v>197</v>
      </c>
      <c r="F60" s="17">
        <f t="shared" si="5"/>
        <v>96</v>
      </c>
      <c r="G60" s="18" t="s">
        <v>115</v>
      </c>
      <c r="H60" s="55">
        <v>0</v>
      </c>
      <c r="I60" s="10">
        <v>197</v>
      </c>
      <c r="J60" s="17">
        <f t="shared" si="1"/>
        <v>197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3" customHeight="1" x14ac:dyDescent="0.25">
      <c r="A62" s="119" t="s">
        <v>207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191</v>
      </c>
      <c r="F63" s="127"/>
      <c r="G63" s="128"/>
      <c r="H63" s="21">
        <v>0</v>
      </c>
      <c r="I63" s="21">
        <v>4.5960000000000001</v>
      </c>
      <c r="J63" s="21">
        <f>H63+I63</f>
        <v>4.5960000000000001</v>
      </c>
      <c r="K63" s="2"/>
      <c r="L63" s="22">
        <v>1152</v>
      </c>
      <c r="M63" s="32">
        <f>L63/1000</f>
        <v>1.1519999999999999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192</v>
      </c>
      <c r="F64" s="130"/>
      <c r="G64" s="131"/>
      <c r="H64" s="36">
        <f>K81</f>
        <v>0</v>
      </c>
      <c r="I64" s="36">
        <f>L81</f>
        <v>1.1519999999999999</v>
      </c>
      <c r="J64" s="36">
        <f>H64+I64</f>
        <v>1.1519999999999999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193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0.10100000000000001</v>
      </c>
      <c r="N66" s="28">
        <v>0.53400000000000003</v>
      </c>
      <c r="O66" s="29">
        <f>M66+N66</f>
        <v>0.63500000000000001</v>
      </c>
      <c r="P66" s="29">
        <f>O66/J63*100</f>
        <v>13.816362053959965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5.0770000000000008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0.21154166666666671</v>
      </c>
      <c r="O68" s="23"/>
      <c r="P68" s="32">
        <f>M68+N68</f>
        <v>0.21154166666666671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211.54166666666671</v>
      </c>
      <c r="O69" s="23"/>
      <c r="P69" s="29">
        <f>M69+N69</f>
        <v>211.54166666666671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61"/>
      <c r="F71" s="2"/>
      <c r="G71" s="2"/>
      <c r="H71" s="2"/>
      <c r="I71" s="2"/>
      <c r="J71" s="6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1.052</v>
      </c>
      <c r="M80" s="32">
        <f>K80+L80</f>
        <v>1.052</v>
      </c>
      <c r="N80" s="32">
        <f>M80-M63</f>
        <v>-9.9999999999999867E-2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1.1519999999999999</v>
      </c>
      <c r="M81" s="32">
        <f>K81+L81</f>
        <v>1.1519999999999999</v>
      </c>
      <c r="N81" s="32">
        <f>N80/2</f>
        <v>-4.9999999999999933E-2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19" workbookViewId="0">
      <selection activeCell="L11" sqref="L11:N38"/>
    </sheetView>
  </sheetViews>
  <sheetFormatPr defaultColWidth="14.42578125" defaultRowHeight="15" x14ac:dyDescent="0.25"/>
  <cols>
    <col min="1" max="1" width="10.5703125" style="65" customWidth="1"/>
    <col min="2" max="2" width="18.5703125" style="65" customWidth="1"/>
    <col min="3" max="4" width="12.7109375" style="65" customWidth="1"/>
    <col min="5" max="5" width="14.7109375" style="65" customWidth="1"/>
    <col min="6" max="6" width="12.42578125" style="65" customWidth="1"/>
    <col min="7" max="7" width="15.140625" style="65" customWidth="1"/>
    <col min="8" max="9" width="12.7109375" style="65" customWidth="1"/>
    <col min="10" max="10" width="15" style="65" customWidth="1"/>
    <col min="11" max="11" width="9.140625" style="65" customWidth="1"/>
    <col min="12" max="12" width="13" style="65" customWidth="1"/>
    <col min="13" max="13" width="12.7109375" style="65" customWidth="1"/>
    <col min="14" max="14" width="14.28515625" style="65" customWidth="1"/>
    <col min="15" max="15" width="7.85546875" style="65" customWidth="1"/>
    <col min="16" max="17" width="9.140625" style="65" customWidth="1"/>
    <col min="18" max="16384" width="14.42578125" style="65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195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212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203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202</v>
      </c>
      <c r="E13" s="11">
        <f t="shared" ref="E13:E60" si="0">SUM(C13,D13)</f>
        <v>202</v>
      </c>
      <c r="F13" s="8">
        <v>49</v>
      </c>
      <c r="G13" s="12" t="s">
        <v>21</v>
      </c>
      <c r="H13" s="54">
        <v>178</v>
      </c>
      <c r="I13" s="10">
        <v>202</v>
      </c>
      <c r="J13" s="8">
        <f t="shared" ref="J13:J60" si="1">SUM(H13,I13)</f>
        <v>380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202</v>
      </c>
      <c r="E14" s="11">
        <f t="shared" si="0"/>
        <v>202</v>
      </c>
      <c r="F14" s="8">
        <f t="shared" ref="F14:F36" si="3">F13+1</f>
        <v>50</v>
      </c>
      <c r="G14" s="12" t="s">
        <v>23</v>
      </c>
      <c r="H14" s="54">
        <v>178</v>
      </c>
      <c r="I14" s="10">
        <v>202</v>
      </c>
      <c r="J14" s="8">
        <f t="shared" si="1"/>
        <v>380</v>
      </c>
      <c r="K14" s="2"/>
      <c r="L14" s="2" t="s">
        <v>20</v>
      </c>
      <c r="M14" s="7">
        <f>AVERAGE(C13:C16)</f>
        <v>0</v>
      </c>
      <c r="N14" s="7">
        <f>AVERAGE(D13:D16)</f>
        <v>202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202</v>
      </c>
      <c r="E15" s="11">
        <f t="shared" si="0"/>
        <v>202</v>
      </c>
      <c r="F15" s="8">
        <f t="shared" si="3"/>
        <v>51</v>
      </c>
      <c r="G15" s="12" t="s">
        <v>25</v>
      </c>
      <c r="H15" s="54">
        <v>178</v>
      </c>
      <c r="I15" s="10">
        <v>202</v>
      </c>
      <c r="J15" s="8">
        <f t="shared" si="1"/>
        <v>380</v>
      </c>
      <c r="K15" s="2"/>
      <c r="L15" s="2" t="s">
        <v>28</v>
      </c>
      <c r="M15" s="7">
        <f>AVERAGE(C17:C20)</f>
        <v>0</v>
      </c>
      <c r="N15" s="7">
        <f>AVERAGE(D17:D20)</f>
        <v>202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202</v>
      </c>
      <c r="E16" s="11">
        <f t="shared" si="0"/>
        <v>202</v>
      </c>
      <c r="F16" s="8">
        <f t="shared" si="3"/>
        <v>52</v>
      </c>
      <c r="G16" s="12" t="s">
        <v>27</v>
      </c>
      <c r="H16" s="54">
        <v>178</v>
      </c>
      <c r="I16" s="10">
        <v>202</v>
      </c>
      <c r="J16" s="8">
        <f t="shared" si="1"/>
        <v>380</v>
      </c>
      <c r="K16" s="2"/>
      <c r="L16" s="2" t="s">
        <v>36</v>
      </c>
      <c r="M16" s="7">
        <f>AVERAGE(C21:C24)</f>
        <v>0</v>
      </c>
      <c r="N16" s="7">
        <f>AVERAGE(D21:D24)</f>
        <v>202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202</v>
      </c>
      <c r="E17" s="11">
        <f t="shared" si="0"/>
        <v>202</v>
      </c>
      <c r="F17" s="8">
        <f t="shared" si="3"/>
        <v>53</v>
      </c>
      <c r="G17" s="12" t="s">
        <v>29</v>
      </c>
      <c r="H17" s="54">
        <v>178</v>
      </c>
      <c r="I17" s="10">
        <v>202</v>
      </c>
      <c r="J17" s="8">
        <f t="shared" si="1"/>
        <v>380</v>
      </c>
      <c r="K17" s="2"/>
      <c r="L17" s="2" t="s">
        <v>44</v>
      </c>
      <c r="M17" s="7">
        <f>AVERAGE(C25:C28)</f>
        <v>1.25</v>
      </c>
      <c r="N17" s="7">
        <f>AVERAGE(D25:D28)</f>
        <v>202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202</v>
      </c>
      <c r="E18" s="11">
        <f t="shared" si="0"/>
        <v>202</v>
      </c>
      <c r="F18" s="8">
        <f t="shared" si="3"/>
        <v>54</v>
      </c>
      <c r="G18" s="12" t="s">
        <v>31</v>
      </c>
      <c r="H18" s="54">
        <v>178</v>
      </c>
      <c r="I18" s="10">
        <v>202</v>
      </c>
      <c r="J18" s="8">
        <f t="shared" si="1"/>
        <v>380</v>
      </c>
      <c r="K18" s="2"/>
      <c r="L18" s="2" t="s">
        <v>52</v>
      </c>
      <c r="M18" s="7">
        <f>AVERAGE(C29:C32)</f>
        <v>48.75</v>
      </c>
      <c r="N18" s="7">
        <f>AVERAGE(D29:D32)</f>
        <v>202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202</v>
      </c>
      <c r="E19" s="11">
        <f t="shared" si="0"/>
        <v>202</v>
      </c>
      <c r="F19" s="8">
        <f t="shared" si="3"/>
        <v>55</v>
      </c>
      <c r="G19" s="12" t="s">
        <v>33</v>
      </c>
      <c r="H19" s="54">
        <v>178</v>
      </c>
      <c r="I19" s="10">
        <v>202</v>
      </c>
      <c r="J19" s="8">
        <f t="shared" si="1"/>
        <v>380</v>
      </c>
      <c r="K19" s="2"/>
      <c r="L19" s="2" t="s">
        <v>60</v>
      </c>
      <c r="M19" s="7">
        <f>AVERAGE(C33:C36)</f>
        <v>110</v>
      </c>
      <c r="N19" s="7">
        <f>AVERAGE(D33:D36)</f>
        <v>202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202</v>
      </c>
      <c r="E20" s="11">
        <f t="shared" si="0"/>
        <v>202</v>
      </c>
      <c r="F20" s="8">
        <f t="shared" si="3"/>
        <v>56</v>
      </c>
      <c r="G20" s="12" t="s">
        <v>35</v>
      </c>
      <c r="H20" s="54">
        <v>178</v>
      </c>
      <c r="I20" s="10">
        <v>202</v>
      </c>
      <c r="J20" s="8">
        <f t="shared" si="1"/>
        <v>380</v>
      </c>
      <c r="K20" s="2"/>
      <c r="L20" s="2" t="s">
        <v>68</v>
      </c>
      <c r="M20" s="7">
        <f>AVERAGE(C37:C40)</f>
        <v>115</v>
      </c>
      <c r="N20" s="7">
        <f>AVERAGE(D37:D40)</f>
        <v>202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202</v>
      </c>
      <c r="E21" s="11">
        <f t="shared" si="0"/>
        <v>202</v>
      </c>
      <c r="F21" s="8">
        <f t="shared" si="3"/>
        <v>57</v>
      </c>
      <c r="G21" s="12" t="s">
        <v>37</v>
      </c>
      <c r="H21" s="54">
        <v>178</v>
      </c>
      <c r="I21" s="10">
        <v>202</v>
      </c>
      <c r="J21" s="8">
        <f t="shared" si="1"/>
        <v>380</v>
      </c>
      <c r="K21" s="2"/>
      <c r="L21" s="2" t="s">
        <v>76</v>
      </c>
      <c r="M21" s="7">
        <f>AVERAGE(C41:C44)</f>
        <v>115</v>
      </c>
      <c r="N21" s="7">
        <f>AVERAGE(D41:D44)</f>
        <v>202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202</v>
      </c>
      <c r="E22" s="11">
        <f t="shared" si="0"/>
        <v>202</v>
      </c>
      <c r="F22" s="8">
        <f t="shared" si="3"/>
        <v>58</v>
      </c>
      <c r="G22" s="12" t="s">
        <v>39</v>
      </c>
      <c r="H22" s="54">
        <v>178</v>
      </c>
      <c r="I22" s="10">
        <v>202</v>
      </c>
      <c r="J22" s="8">
        <f t="shared" si="1"/>
        <v>380</v>
      </c>
      <c r="K22" s="2"/>
      <c r="L22" s="2" t="s">
        <v>84</v>
      </c>
      <c r="M22" s="7">
        <f>AVERAGE(C45:C48)</f>
        <v>116.25</v>
      </c>
      <c r="N22" s="7">
        <f>AVERAGE(D45:D48)</f>
        <v>202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202</v>
      </c>
      <c r="E23" s="11">
        <f t="shared" si="0"/>
        <v>202</v>
      </c>
      <c r="F23" s="8">
        <f t="shared" si="3"/>
        <v>59</v>
      </c>
      <c r="G23" s="12" t="s">
        <v>41</v>
      </c>
      <c r="H23" s="54">
        <v>178</v>
      </c>
      <c r="I23" s="10">
        <v>202</v>
      </c>
      <c r="J23" s="8">
        <f t="shared" si="1"/>
        <v>380</v>
      </c>
      <c r="K23" s="2"/>
      <c r="L23" s="2" t="s">
        <v>92</v>
      </c>
      <c r="M23" s="7">
        <f>AVERAGE(C49:C52)</f>
        <v>122.5</v>
      </c>
      <c r="N23" s="7">
        <f>AVERAGE(D49:D52)</f>
        <v>202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202</v>
      </c>
      <c r="E24" s="11">
        <f t="shared" si="0"/>
        <v>202</v>
      </c>
      <c r="F24" s="8">
        <f t="shared" si="3"/>
        <v>60</v>
      </c>
      <c r="G24" s="12" t="s">
        <v>43</v>
      </c>
      <c r="H24" s="54">
        <v>178</v>
      </c>
      <c r="I24" s="10">
        <v>202</v>
      </c>
      <c r="J24" s="8">
        <f t="shared" si="1"/>
        <v>380</v>
      </c>
      <c r="K24" s="2"/>
      <c r="L24" s="13" t="s">
        <v>100</v>
      </c>
      <c r="M24" s="7">
        <f>AVERAGE(C53:C56)</f>
        <v>153.75</v>
      </c>
      <c r="N24" s="7">
        <f>AVERAGE(D53:D56)</f>
        <v>202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202</v>
      </c>
      <c r="E25" s="11">
        <f t="shared" si="0"/>
        <v>202</v>
      </c>
      <c r="F25" s="8">
        <f t="shared" si="3"/>
        <v>61</v>
      </c>
      <c r="G25" s="12" t="s">
        <v>45</v>
      </c>
      <c r="H25" s="54">
        <v>178</v>
      </c>
      <c r="I25" s="10">
        <v>202</v>
      </c>
      <c r="J25" s="8">
        <f t="shared" si="1"/>
        <v>380</v>
      </c>
      <c r="K25" s="2"/>
      <c r="L25" s="16" t="s">
        <v>108</v>
      </c>
      <c r="M25" s="7">
        <f>AVERAGE(C57:C60)</f>
        <v>173.75</v>
      </c>
      <c r="N25" s="7">
        <f>AVERAGE(D57:D60)</f>
        <v>202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202</v>
      </c>
      <c r="E26" s="11">
        <f t="shared" si="0"/>
        <v>202</v>
      </c>
      <c r="F26" s="8">
        <f t="shared" si="3"/>
        <v>62</v>
      </c>
      <c r="G26" s="12" t="s">
        <v>47</v>
      </c>
      <c r="H26" s="54">
        <v>178</v>
      </c>
      <c r="I26" s="10">
        <v>202</v>
      </c>
      <c r="J26" s="8">
        <f t="shared" si="1"/>
        <v>380</v>
      </c>
      <c r="K26" s="2"/>
      <c r="L26" s="16" t="s">
        <v>21</v>
      </c>
      <c r="M26" s="7">
        <f>AVERAGE(H13:H16)</f>
        <v>178</v>
      </c>
      <c r="N26" s="7">
        <f>AVERAGE(I13:I16)</f>
        <v>202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202</v>
      </c>
      <c r="E27" s="11">
        <f t="shared" si="0"/>
        <v>202</v>
      </c>
      <c r="F27" s="8">
        <f t="shared" si="3"/>
        <v>63</v>
      </c>
      <c r="G27" s="12" t="s">
        <v>49</v>
      </c>
      <c r="H27" s="54">
        <v>178</v>
      </c>
      <c r="I27" s="10">
        <v>202</v>
      </c>
      <c r="J27" s="8">
        <f t="shared" si="1"/>
        <v>380</v>
      </c>
      <c r="K27" s="2"/>
      <c r="L27" s="24" t="s">
        <v>29</v>
      </c>
      <c r="M27" s="7">
        <f>AVERAGE(H17:H20)</f>
        <v>178</v>
      </c>
      <c r="N27" s="7">
        <f>AVERAGE(I17:I20)</f>
        <v>202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6">
        <v>5</v>
      </c>
      <c r="D28" s="10">
        <v>202</v>
      </c>
      <c r="E28" s="11">
        <f t="shared" si="0"/>
        <v>207</v>
      </c>
      <c r="F28" s="8">
        <f t="shared" si="3"/>
        <v>64</v>
      </c>
      <c r="G28" s="12" t="s">
        <v>51</v>
      </c>
      <c r="H28" s="54">
        <v>178</v>
      </c>
      <c r="I28" s="10">
        <v>202</v>
      </c>
      <c r="J28" s="8">
        <f t="shared" si="1"/>
        <v>380</v>
      </c>
      <c r="K28" s="2"/>
      <c r="L28" s="2" t="s">
        <v>37</v>
      </c>
      <c r="M28" s="7">
        <f>AVERAGE(H21:H24)</f>
        <v>178</v>
      </c>
      <c r="N28" s="7">
        <f>AVERAGE(I21:I24)</f>
        <v>202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6">
        <v>25</v>
      </c>
      <c r="D29" s="10">
        <v>202</v>
      </c>
      <c r="E29" s="11">
        <f t="shared" si="0"/>
        <v>227</v>
      </c>
      <c r="F29" s="8">
        <f t="shared" si="3"/>
        <v>65</v>
      </c>
      <c r="G29" s="12" t="s">
        <v>53</v>
      </c>
      <c r="H29" s="54">
        <v>178</v>
      </c>
      <c r="I29" s="10">
        <v>202</v>
      </c>
      <c r="J29" s="8">
        <f t="shared" si="1"/>
        <v>380</v>
      </c>
      <c r="K29" s="2"/>
      <c r="L29" s="2" t="s">
        <v>45</v>
      </c>
      <c r="M29" s="7">
        <f>AVERAGE(H25:H28)</f>
        <v>178</v>
      </c>
      <c r="N29" s="7">
        <f>AVERAGE(I25:I28)</f>
        <v>202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6">
        <v>45</v>
      </c>
      <c r="D30" s="10">
        <v>202</v>
      </c>
      <c r="E30" s="11">
        <f t="shared" si="0"/>
        <v>247</v>
      </c>
      <c r="F30" s="8">
        <f t="shared" si="3"/>
        <v>66</v>
      </c>
      <c r="G30" s="12" t="s">
        <v>55</v>
      </c>
      <c r="H30" s="54">
        <v>178</v>
      </c>
      <c r="I30" s="10">
        <v>202</v>
      </c>
      <c r="J30" s="8">
        <f t="shared" si="1"/>
        <v>380</v>
      </c>
      <c r="K30" s="2"/>
      <c r="L30" s="2" t="s">
        <v>53</v>
      </c>
      <c r="M30" s="7">
        <f>AVERAGE(H29:H32)</f>
        <v>178</v>
      </c>
      <c r="N30" s="7">
        <f>AVERAGE(I29:I32)</f>
        <v>202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6">
        <v>50</v>
      </c>
      <c r="D31" s="10">
        <v>202</v>
      </c>
      <c r="E31" s="11">
        <f t="shared" si="0"/>
        <v>252</v>
      </c>
      <c r="F31" s="8">
        <f t="shared" si="3"/>
        <v>67</v>
      </c>
      <c r="G31" s="12" t="s">
        <v>57</v>
      </c>
      <c r="H31" s="54">
        <v>178</v>
      </c>
      <c r="I31" s="10">
        <v>202</v>
      </c>
      <c r="J31" s="8">
        <f t="shared" si="1"/>
        <v>380</v>
      </c>
      <c r="K31" s="2"/>
      <c r="L31" s="2" t="s">
        <v>61</v>
      </c>
      <c r="M31" s="7">
        <f>AVERAGE(H33:H36)</f>
        <v>178</v>
      </c>
      <c r="N31" s="7">
        <f>AVERAGE(I33:I36)</f>
        <v>202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6">
        <v>75</v>
      </c>
      <c r="D32" s="10">
        <v>202</v>
      </c>
      <c r="E32" s="11">
        <f t="shared" si="0"/>
        <v>277</v>
      </c>
      <c r="F32" s="8">
        <f t="shared" si="3"/>
        <v>68</v>
      </c>
      <c r="G32" s="12" t="s">
        <v>59</v>
      </c>
      <c r="H32" s="54">
        <v>178</v>
      </c>
      <c r="I32" s="10">
        <v>202</v>
      </c>
      <c r="J32" s="8">
        <f t="shared" si="1"/>
        <v>380</v>
      </c>
      <c r="K32" s="2"/>
      <c r="L32" s="2" t="s">
        <v>69</v>
      </c>
      <c r="M32" s="7">
        <f>AVERAGE(H37:H40)</f>
        <v>178</v>
      </c>
      <c r="N32" s="7">
        <f>AVERAGE(I37:I40)</f>
        <v>202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6">
        <v>95</v>
      </c>
      <c r="D33" s="10">
        <v>202</v>
      </c>
      <c r="E33" s="11">
        <f t="shared" si="0"/>
        <v>297</v>
      </c>
      <c r="F33" s="8">
        <f t="shared" si="3"/>
        <v>69</v>
      </c>
      <c r="G33" s="12" t="s">
        <v>61</v>
      </c>
      <c r="H33" s="54">
        <v>178</v>
      </c>
      <c r="I33" s="10">
        <v>202</v>
      </c>
      <c r="J33" s="8">
        <f t="shared" si="1"/>
        <v>380</v>
      </c>
      <c r="K33" s="2"/>
      <c r="L33" s="2" t="s">
        <v>77</v>
      </c>
      <c r="M33" s="7">
        <f>AVERAGE(H41:H44)</f>
        <v>178</v>
      </c>
      <c r="N33" s="7">
        <f>AVERAGE(I41:I44)</f>
        <v>202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6">
        <v>115</v>
      </c>
      <c r="D34" s="10">
        <v>202</v>
      </c>
      <c r="E34" s="11">
        <f t="shared" si="0"/>
        <v>317</v>
      </c>
      <c r="F34" s="8">
        <f t="shared" si="3"/>
        <v>70</v>
      </c>
      <c r="G34" s="12" t="s">
        <v>63</v>
      </c>
      <c r="H34" s="54">
        <v>178</v>
      </c>
      <c r="I34" s="10">
        <v>202</v>
      </c>
      <c r="J34" s="8">
        <f t="shared" si="1"/>
        <v>380</v>
      </c>
      <c r="K34" s="2"/>
      <c r="L34" s="2" t="s">
        <v>85</v>
      </c>
      <c r="M34" s="7">
        <f>AVERAGE(H45:H48)</f>
        <v>178</v>
      </c>
      <c r="N34" s="7">
        <f>AVERAGE(I45:I48)</f>
        <v>202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6">
        <v>115</v>
      </c>
      <c r="D35" s="10">
        <v>202</v>
      </c>
      <c r="E35" s="11">
        <f t="shared" si="0"/>
        <v>317</v>
      </c>
      <c r="F35" s="8">
        <f t="shared" si="3"/>
        <v>71</v>
      </c>
      <c r="G35" s="12" t="s">
        <v>65</v>
      </c>
      <c r="H35" s="54">
        <v>178</v>
      </c>
      <c r="I35" s="10">
        <v>202</v>
      </c>
      <c r="J35" s="8">
        <f t="shared" si="1"/>
        <v>380</v>
      </c>
      <c r="K35" s="2"/>
      <c r="L35" s="2" t="s">
        <v>93</v>
      </c>
      <c r="M35" s="7">
        <f>AVERAGE(H49:H52)</f>
        <v>178</v>
      </c>
      <c r="N35" s="7">
        <f>AVERAGE(I49:I52)</f>
        <v>202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6">
        <v>115</v>
      </c>
      <c r="D36" s="10">
        <v>202</v>
      </c>
      <c r="E36" s="11">
        <f t="shared" si="0"/>
        <v>317</v>
      </c>
      <c r="F36" s="8">
        <f t="shared" si="3"/>
        <v>72</v>
      </c>
      <c r="G36" s="12" t="s">
        <v>67</v>
      </c>
      <c r="H36" s="54">
        <v>178</v>
      </c>
      <c r="I36" s="10">
        <v>202</v>
      </c>
      <c r="J36" s="8">
        <f t="shared" si="1"/>
        <v>380</v>
      </c>
      <c r="K36" s="2"/>
      <c r="L36" s="110" t="s">
        <v>101</v>
      </c>
      <c r="M36" s="7">
        <f>AVERAGE(H53:H56)</f>
        <v>178</v>
      </c>
      <c r="N36" s="7">
        <f>AVERAGE(I53:I56)</f>
        <v>202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6">
        <v>115</v>
      </c>
      <c r="D37" s="10">
        <v>202</v>
      </c>
      <c r="E37" s="11">
        <f t="shared" si="0"/>
        <v>317</v>
      </c>
      <c r="F37" s="8">
        <v>73</v>
      </c>
      <c r="G37" s="12" t="s">
        <v>69</v>
      </c>
      <c r="H37" s="54">
        <v>178</v>
      </c>
      <c r="I37" s="10">
        <v>202</v>
      </c>
      <c r="J37" s="8">
        <f t="shared" si="1"/>
        <v>380</v>
      </c>
      <c r="K37" s="2"/>
      <c r="L37" s="110" t="s">
        <v>109</v>
      </c>
      <c r="M37" s="7">
        <f>AVERAGE(H57:H60)</f>
        <v>178</v>
      </c>
      <c r="N37" s="7">
        <f>AVERAGE(I57:I60)</f>
        <v>202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6">
        <v>115</v>
      </c>
      <c r="D38" s="10">
        <v>202</v>
      </c>
      <c r="E38" s="8">
        <f t="shared" si="0"/>
        <v>317</v>
      </c>
      <c r="F38" s="8">
        <f t="shared" ref="F38:F60" si="5">F37+1</f>
        <v>74</v>
      </c>
      <c r="G38" s="12" t="s">
        <v>71</v>
      </c>
      <c r="H38" s="54">
        <v>178</v>
      </c>
      <c r="I38" s="10">
        <v>202</v>
      </c>
      <c r="J38" s="8">
        <f t="shared" si="1"/>
        <v>380</v>
      </c>
      <c r="K38" s="2"/>
      <c r="L38" s="110" t="s">
        <v>312</v>
      </c>
      <c r="M38" s="110">
        <f>AVERAGE(M14:M37)</f>
        <v>128.84375</v>
      </c>
      <c r="N38" s="110">
        <f>AVERAGE(N14:N37)</f>
        <v>202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6">
        <v>115</v>
      </c>
      <c r="D39" s="10">
        <v>202</v>
      </c>
      <c r="E39" s="8">
        <f t="shared" si="0"/>
        <v>317</v>
      </c>
      <c r="F39" s="8">
        <f t="shared" si="5"/>
        <v>75</v>
      </c>
      <c r="G39" s="12" t="s">
        <v>73</v>
      </c>
      <c r="H39" s="54">
        <v>178</v>
      </c>
      <c r="I39" s="10">
        <v>202</v>
      </c>
      <c r="J39" s="8">
        <f t="shared" si="1"/>
        <v>380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6">
        <v>115</v>
      </c>
      <c r="D40" s="10">
        <v>202</v>
      </c>
      <c r="E40" s="8">
        <f t="shared" si="0"/>
        <v>317</v>
      </c>
      <c r="F40" s="8">
        <f t="shared" si="5"/>
        <v>76</v>
      </c>
      <c r="G40" s="12" t="s">
        <v>75</v>
      </c>
      <c r="H40" s="54">
        <v>178</v>
      </c>
      <c r="I40" s="10">
        <v>202</v>
      </c>
      <c r="J40" s="8">
        <f t="shared" si="1"/>
        <v>380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6">
        <v>115</v>
      </c>
      <c r="D41" s="10">
        <v>202</v>
      </c>
      <c r="E41" s="8">
        <f t="shared" si="0"/>
        <v>317</v>
      </c>
      <c r="F41" s="8">
        <f t="shared" si="5"/>
        <v>77</v>
      </c>
      <c r="G41" s="12" t="s">
        <v>77</v>
      </c>
      <c r="H41" s="54">
        <v>178</v>
      </c>
      <c r="I41" s="10">
        <v>202</v>
      </c>
      <c r="J41" s="8">
        <f t="shared" si="1"/>
        <v>380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6">
        <v>115</v>
      </c>
      <c r="D42" s="10">
        <v>202</v>
      </c>
      <c r="E42" s="8">
        <f t="shared" si="0"/>
        <v>317</v>
      </c>
      <c r="F42" s="8">
        <f t="shared" si="5"/>
        <v>78</v>
      </c>
      <c r="G42" s="12" t="s">
        <v>79</v>
      </c>
      <c r="H42" s="54">
        <v>178</v>
      </c>
      <c r="I42" s="10">
        <v>202</v>
      </c>
      <c r="J42" s="8">
        <f t="shared" si="1"/>
        <v>380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6">
        <v>115</v>
      </c>
      <c r="D43" s="10">
        <v>202</v>
      </c>
      <c r="E43" s="8">
        <f t="shared" si="0"/>
        <v>317</v>
      </c>
      <c r="F43" s="8">
        <f t="shared" si="5"/>
        <v>79</v>
      </c>
      <c r="G43" s="12" t="s">
        <v>81</v>
      </c>
      <c r="H43" s="54">
        <v>178</v>
      </c>
      <c r="I43" s="10">
        <v>202</v>
      </c>
      <c r="J43" s="8">
        <f t="shared" si="1"/>
        <v>380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6">
        <v>115</v>
      </c>
      <c r="D44" s="10">
        <v>202</v>
      </c>
      <c r="E44" s="8">
        <f t="shared" si="0"/>
        <v>317</v>
      </c>
      <c r="F44" s="8">
        <f t="shared" si="5"/>
        <v>80</v>
      </c>
      <c r="G44" s="12" t="s">
        <v>83</v>
      </c>
      <c r="H44" s="54">
        <v>178</v>
      </c>
      <c r="I44" s="10">
        <v>202</v>
      </c>
      <c r="J44" s="8">
        <f t="shared" si="1"/>
        <v>380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6">
        <v>115</v>
      </c>
      <c r="D45" s="10">
        <v>202</v>
      </c>
      <c r="E45" s="8">
        <f t="shared" si="0"/>
        <v>317</v>
      </c>
      <c r="F45" s="8">
        <f t="shared" si="5"/>
        <v>81</v>
      </c>
      <c r="G45" s="12" t="s">
        <v>85</v>
      </c>
      <c r="H45" s="54">
        <v>178</v>
      </c>
      <c r="I45" s="10">
        <v>202</v>
      </c>
      <c r="J45" s="8">
        <f t="shared" si="1"/>
        <v>380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6">
        <v>115</v>
      </c>
      <c r="D46" s="10">
        <v>202</v>
      </c>
      <c r="E46" s="8">
        <f t="shared" si="0"/>
        <v>317</v>
      </c>
      <c r="F46" s="8">
        <f t="shared" si="5"/>
        <v>82</v>
      </c>
      <c r="G46" s="12" t="s">
        <v>87</v>
      </c>
      <c r="H46" s="54">
        <v>178</v>
      </c>
      <c r="I46" s="10">
        <v>202</v>
      </c>
      <c r="J46" s="8">
        <f t="shared" si="1"/>
        <v>380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6">
        <v>115</v>
      </c>
      <c r="D47" s="10">
        <v>202</v>
      </c>
      <c r="E47" s="8">
        <f t="shared" si="0"/>
        <v>317</v>
      </c>
      <c r="F47" s="8">
        <f t="shared" si="5"/>
        <v>83</v>
      </c>
      <c r="G47" s="12" t="s">
        <v>89</v>
      </c>
      <c r="H47" s="54">
        <v>178</v>
      </c>
      <c r="I47" s="10">
        <v>202</v>
      </c>
      <c r="J47" s="8">
        <f t="shared" si="1"/>
        <v>380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6">
        <v>120</v>
      </c>
      <c r="D48" s="10">
        <v>202</v>
      </c>
      <c r="E48" s="8">
        <f t="shared" si="0"/>
        <v>322</v>
      </c>
      <c r="F48" s="8">
        <f t="shared" si="5"/>
        <v>84</v>
      </c>
      <c r="G48" s="12" t="s">
        <v>91</v>
      </c>
      <c r="H48" s="54">
        <v>178</v>
      </c>
      <c r="I48" s="10">
        <v>202</v>
      </c>
      <c r="J48" s="8">
        <f t="shared" si="1"/>
        <v>380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6">
        <v>145</v>
      </c>
      <c r="D49" s="10">
        <v>202</v>
      </c>
      <c r="E49" s="8">
        <f t="shared" si="0"/>
        <v>347</v>
      </c>
      <c r="F49" s="8">
        <f t="shared" si="5"/>
        <v>85</v>
      </c>
      <c r="G49" s="12" t="s">
        <v>93</v>
      </c>
      <c r="H49" s="54">
        <v>178</v>
      </c>
      <c r="I49" s="10">
        <v>202</v>
      </c>
      <c r="J49" s="8">
        <f t="shared" si="1"/>
        <v>380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6">
        <v>115</v>
      </c>
      <c r="D50" s="10">
        <v>202</v>
      </c>
      <c r="E50" s="8">
        <f t="shared" si="0"/>
        <v>317</v>
      </c>
      <c r="F50" s="8">
        <f t="shared" si="5"/>
        <v>86</v>
      </c>
      <c r="G50" s="12" t="s">
        <v>95</v>
      </c>
      <c r="H50" s="54">
        <v>178</v>
      </c>
      <c r="I50" s="10">
        <v>202</v>
      </c>
      <c r="J50" s="8">
        <f t="shared" si="1"/>
        <v>380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6">
        <v>115</v>
      </c>
      <c r="D51" s="10">
        <v>202</v>
      </c>
      <c r="E51" s="8">
        <f t="shared" si="0"/>
        <v>317</v>
      </c>
      <c r="F51" s="8">
        <f t="shared" si="5"/>
        <v>87</v>
      </c>
      <c r="G51" s="12" t="s">
        <v>97</v>
      </c>
      <c r="H51" s="54">
        <v>178</v>
      </c>
      <c r="I51" s="10">
        <v>202</v>
      </c>
      <c r="J51" s="8">
        <f t="shared" si="1"/>
        <v>380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6">
        <v>115</v>
      </c>
      <c r="D52" s="10">
        <v>202</v>
      </c>
      <c r="E52" s="8">
        <f t="shared" si="0"/>
        <v>317</v>
      </c>
      <c r="F52" s="8">
        <f t="shared" si="5"/>
        <v>88</v>
      </c>
      <c r="G52" s="12" t="s">
        <v>99</v>
      </c>
      <c r="H52" s="54">
        <v>178</v>
      </c>
      <c r="I52" s="10">
        <v>202</v>
      </c>
      <c r="J52" s="8">
        <f t="shared" si="1"/>
        <v>380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6">
        <v>135</v>
      </c>
      <c r="D53" s="10">
        <v>202</v>
      </c>
      <c r="E53" s="8">
        <f t="shared" si="0"/>
        <v>337</v>
      </c>
      <c r="F53" s="8">
        <f t="shared" si="5"/>
        <v>89</v>
      </c>
      <c r="G53" s="12" t="s">
        <v>101</v>
      </c>
      <c r="H53" s="54">
        <v>178</v>
      </c>
      <c r="I53" s="10">
        <v>202</v>
      </c>
      <c r="J53" s="8">
        <f t="shared" si="1"/>
        <v>380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6">
        <v>150</v>
      </c>
      <c r="D54" s="10">
        <v>202</v>
      </c>
      <c r="E54" s="8">
        <f t="shared" si="0"/>
        <v>352</v>
      </c>
      <c r="F54" s="8">
        <f t="shared" si="5"/>
        <v>90</v>
      </c>
      <c r="G54" s="12" t="s">
        <v>103</v>
      </c>
      <c r="H54" s="54">
        <v>178</v>
      </c>
      <c r="I54" s="10">
        <v>202</v>
      </c>
      <c r="J54" s="8">
        <f t="shared" si="1"/>
        <v>380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6">
        <v>165</v>
      </c>
      <c r="D55" s="10">
        <v>202</v>
      </c>
      <c r="E55" s="8">
        <f t="shared" si="0"/>
        <v>367</v>
      </c>
      <c r="F55" s="8">
        <f t="shared" si="5"/>
        <v>91</v>
      </c>
      <c r="G55" s="12" t="s">
        <v>105</v>
      </c>
      <c r="H55" s="54">
        <v>178</v>
      </c>
      <c r="I55" s="10">
        <v>202</v>
      </c>
      <c r="J55" s="8">
        <f t="shared" si="1"/>
        <v>380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6">
        <v>165</v>
      </c>
      <c r="D56" s="10">
        <v>202</v>
      </c>
      <c r="E56" s="8">
        <f t="shared" si="0"/>
        <v>367</v>
      </c>
      <c r="F56" s="8">
        <f t="shared" si="5"/>
        <v>92</v>
      </c>
      <c r="G56" s="12" t="s">
        <v>107</v>
      </c>
      <c r="H56" s="54">
        <v>178</v>
      </c>
      <c r="I56" s="10">
        <v>202</v>
      </c>
      <c r="J56" s="8">
        <f t="shared" si="1"/>
        <v>380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6">
        <v>170</v>
      </c>
      <c r="D57" s="10">
        <v>202</v>
      </c>
      <c r="E57" s="8">
        <f t="shared" si="0"/>
        <v>372</v>
      </c>
      <c r="F57" s="8">
        <f t="shared" si="5"/>
        <v>93</v>
      </c>
      <c r="G57" s="12" t="s">
        <v>109</v>
      </c>
      <c r="H57" s="54">
        <v>178</v>
      </c>
      <c r="I57" s="10">
        <v>202</v>
      </c>
      <c r="J57" s="8">
        <f t="shared" si="1"/>
        <v>380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6">
        <v>175</v>
      </c>
      <c r="D58" s="10">
        <v>202</v>
      </c>
      <c r="E58" s="8">
        <f t="shared" si="0"/>
        <v>377</v>
      </c>
      <c r="F58" s="8">
        <f t="shared" si="5"/>
        <v>94</v>
      </c>
      <c r="G58" s="12" t="s">
        <v>111</v>
      </c>
      <c r="H58" s="54">
        <v>178</v>
      </c>
      <c r="I58" s="10">
        <v>202</v>
      </c>
      <c r="J58" s="8">
        <f t="shared" si="1"/>
        <v>380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6">
        <v>175</v>
      </c>
      <c r="D59" s="10">
        <v>202</v>
      </c>
      <c r="E59" s="17">
        <f t="shared" si="0"/>
        <v>377</v>
      </c>
      <c r="F59" s="17">
        <f t="shared" si="5"/>
        <v>95</v>
      </c>
      <c r="G59" s="18" t="s">
        <v>113</v>
      </c>
      <c r="H59" s="54">
        <v>178</v>
      </c>
      <c r="I59" s="10">
        <v>202</v>
      </c>
      <c r="J59" s="17">
        <f t="shared" si="1"/>
        <v>380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6">
        <v>175</v>
      </c>
      <c r="D60" s="10">
        <v>202</v>
      </c>
      <c r="E60" s="17">
        <f t="shared" si="0"/>
        <v>377</v>
      </c>
      <c r="F60" s="17">
        <f t="shared" si="5"/>
        <v>96</v>
      </c>
      <c r="G60" s="18" t="s">
        <v>115</v>
      </c>
      <c r="H60" s="54">
        <v>178</v>
      </c>
      <c r="I60" s="10">
        <v>202</v>
      </c>
      <c r="J60" s="17">
        <f t="shared" si="1"/>
        <v>380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9" t="s">
        <v>207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196</v>
      </c>
      <c r="F63" s="127"/>
      <c r="G63" s="128"/>
      <c r="H63" s="21">
        <v>0.19400000000000001</v>
      </c>
      <c r="I63" s="21">
        <v>4.8739999999999997</v>
      </c>
      <c r="J63" s="21">
        <f>H63+I63</f>
        <v>5.0679999999999996</v>
      </c>
      <c r="K63" s="2"/>
      <c r="L63" s="22">
        <f>461.416+376+68.75</f>
        <v>906.16599999999994</v>
      </c>
      <c r="M63" s="32">
        <f>L63/1000</f>
        <v>0.90616599999999992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197</v>
      </c>
      <c r="F64" s="130"/>
      <c r="G64" s="131"/>
      <c r="H64" s="36">
        <f>K81</f>
        <v>0</v>
      </c>
      <c r="I64" s="36">
        <f>L81</f>
        <v>0.90616599999999992</v>
      </c>
      <c r="J64" s="36">
        <f>H64+I64</f>
        <v>0.90616599999999992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198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0.125</v>
      </c>
      <c r="N66" s="28">
        <v>0.58499999999999996</v>
      </c>
      <c r="O66" s="29">
        <f>M66+N66</f>
        <v>0.71</v>
      </c>
      <c r="P66" s="29">
        <f>O66/J63*100</f>
        <v>14.009471191791633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0.19400000000000001</v>
      </c>
      <c r="N67" s="29">
        <f>I63+I64-N66-(2*0.018)-M66</f>
        <v>5.0341659999999999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8.083333333333333E-3</v>
      </c>
      <c r="N68" s="32">
        <f>N67/24</f>
        <v>0.20975691666666665</v>
      </c>
      <c r="O68" s="23"/>
      <c r="P68" s="32">
        <f>M68+N68</f>
        <v>0.21784024999999999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8.0833333333333321</v>
      </c>
      <c r="N69" s="29">
        <f>N68*1000</f>
        <v>209.75691666666665</v>
      </c>
      <c r="O69" s="23"/>
      <c r="P69" s="29">
        <f>M69+N69</f>
        <v>217.84025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64"/>
      <c r="F71" s="2"/>
      <c r="G71" s="2"/>
      <c r="H71" s="2"/>
      <c r="I71" s="2"/>
      <c r="J71" s="6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0.86524999999999996</v>
      </c>
      <c r="M80" s="32">
        <f>K80+L80</f>
        <v>0.86524999999999996</v>
      </c>
      <c r="N80" s="32">
        <f>M80-M63</f>
        <v>-4.0915999999999952E-2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0.90616599999999992</v>
      </c>
      <c r="M81" s="32">
        <f>K81+L81</f>
        <v>0.90616599999999992</v>
      </c>
      <c r="N81" s="32">
        <f>N80/2</f>
        <v>-2.0457999999999976E-2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37" workbookViewId="0">
      <selection activeCell="L11" sqref="L11:N38"/>
    </sheetView>
  </sheetViews>
  <sheetFormatPr defaultColWidth="14.42578125" defaultRowHeight="15" x14ac:dyDescent="0.25"/>
  <cols>
    <col min="1" max="1" width="10.5703125" style="68" customWidth="1"/>
    <col min="2" max="2" width="18.5703125" style="68" customWidth="1"/>
    <col min="3" max="4" width="12.7109375" style="68" customWidth="1"/>
    <col min="5" max="5" width="14.7109375" style="68" customWidth="1"/>
    <col min="6" max="6" width="12.42578125" style="68" customWidth="1"/>
    <col min="7" max="7" width="15.140625" style="68" customWidth="1"/>
    <col min="8" max="9" width="12.7109375" style="68" customWidth="1"/>
    <col min="10" max="10" width="15" style="68" customWidth="1"/>
    <col min="11" max="11" width="9.140625" style="68" customWidth="1"/>
    <col min="12" max="12" width="13" style="68" customWidth="1"/>
    <col min="13" max="13" width="12.7109375" style="68" customWidth="1"/>
    <col min="14" max="14" width="14.28515625" style="68" customWidth="1"/>
    <col min="15" max="15" width="7.85546875" style="68" customWidth="1"/>
    <col min="16" max="17" width="9.140625" style="68" customWidth="1"/>
    <col min="18" max="16384" width="14.42578125" style="68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202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220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203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187</v>
      </c>
      <c r="D13" s="10">
        <v>203</v>
      </c>
      <c r="E13" s="11">
        <f t="shared" ref="E13:E60" si="0">SUM(C13,D13)</f>
        <v>390</v>
      </c>
      <c r="F13" s="8">
        <v>49</v>
      </c>
      <c r="G13" s="12" t="s">
        <v>21</v>
      </c>
      <c r="H13" s="54">
        <v>188</v>
      </c>
      <c r="I13" s="10">
        <v>203</v>
      </c>
      <c r="J13" s="8">
        <f t="shared" ref="J13:J60" si="1">SUM(H13,I13)</f>
        <v>391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187</v>
      </c>
      <c r="D14" s="10">
        <v>203</v>
      </c>
      <c r="E14" s="11">
        <f t="shared" si="0"/>
        <v>390</v>
      </c>
      <c r="F14" s="8">
        <f t="shared" ref="F14:F36" si="3">F13+1</f>
        <v>50</v>
      </c>
      <c r="G14" s="12" t="s">
        <v>23</v>
      </c>
      <c r="H14" s="54">
        <v>188</v>
      </c>
      <c r="I14" s="10">
        <v>203</v>
      </c>
      <c r="J14" s="8">
        <f t="shared" si="1"/>
        <v>391</v>
      </c>
      <c r="K14" s="2"/>
      <c r="L14" s="2" t="s">
        <v>20</v>
      </c>
      <c r="M14" s="7">
        <f>AVERAGE(C13:C16)</f>
        <v>187</v>
      </c>
      <c r="N14" s="7">
        <f>AVERAGE(D13:D16)</f>
        <v>203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187</v>
      </c>
      <c r="D15" s="10">
        <v>203</v>
      </c>
      <c r="E15" s="11">
        <f t="shared" si="0"/>
        <v>390</v>
      </c>
      <c r="F15" s="8">
        <f t="shared" si="3"/>
        <v>51</v>
      </c>
      <c r="G15" s="12" t="s">
        <v>25</v>
      </c>
      <c r="H15" s="54">
        <v>188</v>
      </c>
      <c r="I15" s="10">
        <v>203</v>
      </c>
      <c r="J15" s="8">
        <f t="shared" si="1"/>
        <v>391</v>
      </c>
      <c r="K15" s="2"/>
      <c r="L15" s="2" t="s">
        <v>28</v>
      </c>
      <c r="M15" s="7">
        <f>AVERAGE(C17:C20)</f>
        <v>187</v>
      </c>
      <c r="N15" s="7">
        <f>AVERAGE(D17:D20)</f>
        <v>203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187</v>
      </c>
      <c r="D16" s="10">
        <v>203</v>
      </c>
      <c r="E16" s="11">
        <f t="shared" si="0"/>
        <v>390</v>
      </c>
      <c r="F16" s="8">
        <f t="shared" si="3"/>
        <v>52</v>
      </c>
      <c r="G16" s="12" t="s">
        <v>27</v>
      </c>
      <c r="H16" s="54">
        <v>188</v>
      </c>
      <c r="I16" s="10">
        <v>203</v>
      </c>
      <c r="J16" s="8">
        <f t="shared" si="1"/>
        <v>391</v>
      </c>
      <c r="K16" s="2"/>
      <c r="L16" s="2" t="s">
        <v>36</v>
      </c>
      <c r="M16" s="7">
        <f>AVERAGE(C21:C24)</f>
        <v>187</v>
      </c>
      <c r="N16" s="7">
        <f>AVERAGE(D21:D24)</f>
        <v>203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187</v>
      </c>
      <c r="D17" s="10">
        <v>203</v>
      </c>
      <c r="E17" s="11">
        <f t="shared" si="0"/>
        <v>390</v>
      </c>
      <c r="F17" s="8">
        <f t="shared" si="3"/>
        <v>53</v>
      </c>
      <c r="G17" s="12" t="s">
        <v>29</v>
      </c>
      <c r="H17" s="54">
        <v>188</v>
      </c>
      <c r="I17" s="10">
        <v>203</v>
      </c>
      <c r="J17" s="8">
        <f t="shared" si="1"/>
        <v>391</v>
      </c>
      <c r="K17" s="2"/>
      <c r="L17" s="2" t="s">
        <v>44</v>
      </c>
      <c r="M17" s="7">
        <f>AVERAGE(C25:C28)</f>
        <v>187</v>
      </c>
      <c r="N17" s="7">
        <f>AVERAGE(D25:D28)</f>
        <v>203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187</v>
      </c>
      <c r="D18" s="10">
        <v>203</v>
      </c>
      <c r="E18" s="11">
        <f t="shared" si="0"/>
        <v>390</v>
      </c>
      <c r="F18" s="8">
        <f t="shared" si="3"/>
        <v>54</v>
      </c>
      <c r="G18" s="12" t="s">
        <v>31</v>
      </c>
      <c r="H18" s="54">
        <v>188</v>
      </c>
      <c r="I18" s="10">
        <v>203</v>
      </c>
      <c r="J18" s="8">
        <f t="shared" si="1"/>
        <v>391</v>
      </c>
      <c r="K18" s="2"/>
      <c r="L18" s="2" t="s">
        <v>52</v>
      </c>
      <c r="M18" s="7">
        <f>AVERAGE(C29:C32)</f>
        <v>187</v>
      </c>
      <c r="N18" s="7">
        <f>AVERAGE(D29:D32)</f>
        <v>203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187</v>
      </c>
      <c r="D19" s="10">
        <v>203</v>
      </c>
      <c r="E19" s="11">
        <f t="shared" si="0"/>
        <v>390</v>
      </c>
      <c r="F19" s="8">
        <f t="shared" si="3"/>
        <v>55</v>
      </c>
      <c r="G19" s="12" t="s">
        <v>33</v>
      </c>
      <c r="H19" s="54">
        <v>188</v>
      </c>
      <c r="I19" s="10">
        <v>203</v>
      </c>
      <c r="J19" s="8">
        <f t="shared" si="1"/>
        <v>391</v>
      </c>
      <c r="K19" s="2"/>
      <c r="L19" s="2" t="s">
        <v>60</v>
      </c>
      <c r="M19" s="7">
        <f>AVERAGE(C33:C36)</f>
        <v>187</v>
      </c>
      <c r="N19" s="7">
        <f>AVERAGE(D33:D36)</f>
        <v>203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187</v>
      </c>
      <c r="D20" s="10">
        <v>203</v>
      </c>
      <c r="E20" s="11">
        <f t="shared" si="0"/>
        <v>390</v>
      </c>
      <c r="F20" s="8">
        <f t="shared" si="3"/>
        <v>56</v>
      </c>
      <c r="G20" s="12" t="s">
        <v>35</v>
      </c>
      <c r="H20" s="54">
        <v>188</v>
      </c>
      <c r="I20" s="10">
        <v>203</v>
      </c>
      <c r="J20" s="8">
        <f t="shared" si="1"/>
        <v>391</v>
      </c>
      <c r="K20" s="2"/>
      <c r="L20" s="2" t="s">
        <v>68</v>
      </c>
      <c r="M20" s="7">
        <f>AVERAGE(C37:C40)</f>
        <v>187</v>
      </c>
      <c r="N20" s="7">
        <f>AVERAGE(D37:D40)</f>
        <v>203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187</v>
      </c>
      <c r="D21" s="10">
        <v>203</v>
      </c>
      <c r="E21" s="11">
        <f t="shared" si="0"/>
        <v>390</v>
      </c>
      <c r="F21" s="8">
        <f t="shared" si="3"/>
        <v>57</v>
      </c>
      <c r="G21" s="12" t="s">
        <v>37</v>
      </c>
      <c r="H21" s="54">
        <v>188</v>
      </c>
      <c r="I21" s="10">
        <v>203</v>
      </c>
      <c r="J21" s="8">
        <f t="shared" si="1"/>
        <v>391</v>
      </c>
      <c r="K21" s="2"/>
      <c r="L21" s="2" t="s">
        <v>76</v>
      </c>
      <c r="M21" s="7">
        <f>AVERAGE(C41:C44)</f>
        <v>187</v>
      </c>
      <c r="N21" s="7">
        <f>AVERAGE(D41:D44)</f>
        <v>203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187</v>
      </c>
      <c r="D22" s="10">
        <v>203</v>
      </c>
      <c r="E22" s="11">
        <f t="shared" si="0"/>
        <v>390</v>
      </c>
      <c r="F22" s="8">
        <f t="shared" si="3"/>
        <v>58</v>
      </c>
      <c r="G22" s="12" t="s">
        <v>39</v>
      </c>
      <c r="H22" s="54">
        <v>188</v>
      </c>
      <c r="I22" s="10">
        <v>203</v>
      </c>
      <c r="J22" s="8">
        <f t="shared" si="1"/>
        <v>391</v>
      </c>
      <c r="K22" s="2"/>
      <c r="L22" s="2" t="s">
        <v>84</v>
      </c>
      <c r="M22" s="7">
        <f>AVERAGE(C45:C48)</f>
        <v>187</v>
      </c>
      <c r="N22" s="7">
        <f>AVERAGE(D45:D48)</f>
        <v>203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187</v>
      </c>
      <c r="D23" s="10">
        <v>203</v>
      </c>
      <c r="E23" s="11">
        <f t="shared" si="0"/>
        <v>390</v>
      </c>
      <c r="F23" s="8">
        <f t="shared" si="3"/>
        <v>59</v>
      </c>
      <c r="G23" s="12" t="s">
        <v>41</v>
      </c>
      <c r="H23" s="54">
        <v>188</v>
      </c>
      <c r="I23" s="10">
        <v>203</v>
      </c>
      <c r="J23" s="8">
        <f t="shared" si="1"/>
        <v>391</v>
      </c>
      <c r="K23" s="2"/>
      <c r="L23" s="2" t="s">
        <v>92</v>
      </c>
      <c r="M23" s="7">
        <f>AVERAGE(C49:C52)</f>
        <v>187</v>
      </c>
      <c r="N23" s="7">
        <f>AVERAGE(D49:D52)</f>
        <v>203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187</v>
      </c>
      <c r="D24" s="10">
        <v>203</v>
      </c>
      <c r="E24" s="11">
        <f t="shared" si="0"/>
        <v>390</v>
      </c>
      <c r="F24" s="8">
        <f t="shared" si="3"/>
        <v>60</v>
      </c>
      <c r="G24" s="12" t="s">
        <v>43</v>
      </c>
      <c r="H24" s="54">
        <v>188</v>
      </c>
      <c r="I24" s="10">
        <v>203</v>
      </c>
      <c r="J24" s="8">
        <f t="shared" si="1"/>
        <v>391</v>
      </c>
      <c r="K24" s="2"/>
      <c r="L24" s="13" t="s">
        <v>100</v>
      </c>
      <c r="M24" s="7">
        <f>AVERAGE(C53:C56)</f>
        <v>187</v>
      </c>
      <c r="N24" s="7">
        <f>AVERAGE(D53:D56)</f>
        <v>203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187</v>
      </c>
      <c r="D25" s="10">
        <v>203</v>
      </c>
      <c r="E25" s="11">
        <f t="shared" si="0"/>
        <v>390</v>
      </c>
      <c r="F25" s="8">
        <f t="shared" si="3"/>
        <v>61</v>
      </c>
      <c r="G25" s="12" t="s">
        <v>45</v>
      </c>
      <c r="H25" s="54">
        <v>188</v>
      </c>
      <c r="I25" s="10">
        <v>203</v>
      </c>
      <c r="J25" s="8">
        <f t="shared" si="1"/>
        <v>391</v>
      </c>
      <c r="K25" s="2"/>
      <c r="L25" s="16" t="s">
        <v>108</v>
      </c>
      <c r="M25" s="7">
        <f>AVERAGE(C57:C60)</f>
        <v>187</v>
      </c>
      <c r="N25" s="7">
        <f>AVERAGE(D57:D60)</f>
        <v>203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187</v>
      </c>
      <c r="D26" s="10">
        <v>203</v>
      </c>
      <c r="E26" s="11">
        <f t="shared" si="0"/>
        <v>390</v>
      </c>
      <c r="F26" s="8">
        <f t="shared" si="3"/>
        <v>62</v>
      </c>
      <c r="G26" s="12" t="s">
        <v>47</v>
      </c>
      <c r="H26" s="54">
        <v>188</v>
      </c>
      <c r="I26" s="10">
        <v>203</v>
      </c>
      <c r="J26" s="8">
        <f t="shared" si="1"/>
        <v>391</v>
      </c>
      <c r="K26" s="2"/>
      <c r="L26" s="16" t="s">
        <v>21</v>
      </c>
      <c r="M26" s="7">
        <f>AVERAGE(H13:H16)</f>
        <v>188</v>
      </c>
      <c r="N26" s="7">
        <f>AVERAGE(I13:I16)</f>
        <v>203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187</v>
      </c>
      <c r="D27" s="10">
        <v>203</v>
      </c>
      <c r="E27" s="11">
        <f t="shared" si="0"/>
        <v>390</v>
      </c>
      <c r="F27" s="8">
        <f t="shared" si="3"/>
        <v>63</v>
      </c>
      <c r="G27" s="12" t="s">
        <v>49</v>
      </c>
      <c r="H27" s="54">
        <v>188</v>
      </c>
      <c r="I27" s="10">
        <v>203</v>
      </c>
      <c r="J27" s="8">
        <f t="shared" si="1"/>
        <v>391</v>
      </c>
      <c r="K27" s="2"/>
      <c r="L27" s="24" t="s">
        <v>29</v>
      </c>
      <c r="M27" s="7">
        <f>AVERAGE(H17:H20)</f>
        <v>188</v>
      </c>
      <c r="N27" s="7">
        <f>AVERAGE(I17:I20)</f>
        <v>203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187</v>
      </c>
      <c r="D28" s="10">
        <v>203</v>
      </c>
      <c r="E28" s="11">
        <f t="shared" si="0"/>
        <v>390</v>
      </c>
      <c r="F28" s="8">
        <f t="shared" si="3"/>
        <v>64</v>
      </c>
      <c r="G28" s="12" t="s">
        <v>51</v>
      </c>
      <c r="H28" s="54">
        <v>188</v>
      </c>
      <c r="I28" s="10">
        <v>203</v>
      </c>
      <c r="J28" s="8">
        <f t="shared" si="1"/>
        <v>391</v>
      </c>
      <c r="K28" s="2"/>
      <c r="L28" s="2" t="s">
        <v>37</v>
      </c>
      <c r="M28" s="7">
        <f>AVERAGE(H21:H24)</f>
        <v>188</v>
      </c>
      <c r="N28" s="7">
        <f>AVERAGE(I21:I24)</f>
        <v>203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187</v>
      </c>
      <c r="D29" s="10">
        <v>203</v>
      </c>
      <c r="E29" s="11">
        <f t="shared" si="0"/>
        <v>390</v>
      </c>
      <c r="F29" s="8">
        <f t="shared" si="3"/>
        <v>65</v>
      </c>
      <c r="G29" s="12" t="s">
        <v>53</v>
      </c>
      <c r="H29" s="54">
        <v>188</v>
      </c>
      <c r="I29" s="10">
        <v>203</v>
      </c>
      <c r="J29" s="8">
        <f t="shared" si="1"/>
        <v>391</v>
      </c>
      <c r="K29" s="2"/>
      <c r="L29" s="2" t="s">
        <v>45</v>
      </c>
      <c r="M29" s="7">
        <f>AVERAGE(H25:H28)</f>
        <v>188</v>
      </c>
      <c r="N29" s="7">
        <f>AVERAGE(I25:I28)</f>
        <v>203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187</v>
      </c>
      <c r="D30" s="10">
        <v>203</v>
      </c>
      <c r="E30" s="11">
        <f t="shared" si="0"/>
        <v>390</v>
      </c>
      <c r="F30" s="8">
        <f t="shared" si="3"/>
        <v>66</v>
      </c>
      <c r="G30" s="12" t="s">
        <v>55</v>
      </c>
      <c r="H30" s="54">
        <v>188</v>
      </c>
      <c r="I30" s="10">
        <v>203</v>
      </c>
      <c r="J30" s="8">
        <f t="shared" si="1"/>
        <v>391</v>
      </c>
      <c r="K30" s="2"/>
      <c r="L30" s="2" t="s">
        <v>53</v>
      </c>
      <c r="M30" s="7">
        <f>AVERAGE(H29:H32)</f>
        <v>188</v>
      </c>
      <c r="N30" s="7">
        <f>AVERAGE(I29:I32)</f>
        <v>203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187</v>
      </c>
      <c r="D31" s="10">
        <v>203</v>
      </c>
      <c r="E31" s="11">
        <f t="shared" si="0"/>
        <v>390</v>
      </c>
      <c r="F31" s="8">
        <f t="shared" si="3"/>
        <v>67</v>
      </c>
      <c r="G31" s="12" t="s">
        <v>57</v>
      </c>
      <c r="H31" s="54">
        <v>188</v>
      </c>
      <c r="I31" s="10">
        <v>203</v>
      </c>
      <c r="J31" s="8">
        <f t="shared" si="1"/>
        <v>391</v>
      </c>
      <c r="K31" s="2"/>
      <c r="L31" s="2" t="s">
        <v>61</v>
      </c>
      <c r="M31" s="7">
        <f>AVERAGE(H33:H36)</f>
        <v>151</v>
      </c>
      <c r="N31" s="7">
        <f>AVERAGE(I33:I36)</f>
        <v>203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187</v>
      </c>
      <c r="D32" s="10">
        <v>203</v>
      </c>
      <c r="E32" s="11">
        <f t="shared" si="0"/>
        <v>390</v>
      </c>
      <c r="F32" s="8">
        <f t="shared" si="3"/>
        <v>68</v>
      </c>
      <c r="G32" s="12" t="s">
        <v>59</v>
      </c>
      <c r="H32" s="54">
        <v>188</v>
      </c>
      <c r="I32" s="10">
        <v>203</v>
      </c>
      <c r="J32" s="8">
        <f t="shared" si="1"/>
        <v>391</v>
      </c>
      <c r="K32" s="2"/>
      <c r="L32" s="2" t="s">
        <v>69</v>
      </c>
      <c r="M32" s="7">
        <f>AVERAGE(H37:H40)</f>
        <v>0</v>
      </c>
      <c r="N32" s="7">
        <f>AVERAGE(I37:I40)</f>
        <v>203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187</v>
      </c>
      <c r="D33" s="10">
        <v>203</v>
      </c>
      <c r="E33" s="11">
        <f t="shared" si="0"/>
        <v>390</v>
      </c>
      <c r="F33" s="8">
        <f t="shared" si="3"/>
        <v>69</v>
      </c>
      <c r="G33" s="12" t="s">
        <v>61</v>
      </c>
      <c r="H33" s="54">
        <v>188</v>
      </c>
      <c r="I33" s="10">
        <v>203</v>
      </c>
      <c r="J33" s="8">
        <f t="shared" si="1"/>
        <v>391</v>
      </c>
      <c r="K33" s="2"/>
      <c r="L33" s="2" t="s">
        <v>77</v>
      </c>
      <c r="M33" s="7">
        <f>AVERAGE(H41:H44)</f>
        <v>0</v>
      </c>
      <c r="N33" s="7">
        <f>AVERAGE(I41:I44)</f>
        <v>203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187</v>
      </c>
      <c r="D34" s="10">
        <v>203</v>
      </c>
      <c r="E34" s="11">
        <f t="shared" si="0"/>
        <v>390</v>
      </c>
      <c r="F34" s="8">
        <f t="shared" si="3"/>
        <v>70</v>
      </c>
      <c r="G34" s="12" t="s">
        <v>63</v>
      </c>
      <c r="H34" s="54">
        <v>188</v>
      </c>
      <c r="I34" s="10">
        <v>203</v>
      </c>
      <c r="J34" s="8">
        <f t="shared" si="1"/>
        <v>391</v>
      </c>
      <c r="K34" s="2"/>
      <c r="L34" s="2" t="s">
        <v>85</v>
      </c>
      <c r="M34" s="7">
        <f>AVERAGE(H45:H48)</f>
        <v>0</v>
      </c>
      <c r="N34" s="7">
        <f>AVERAGE(I45:I48)</f>
        <v>203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187</v>
      </c>
      <c r="D35" s="10">
        <v>203</v>
      </c>
      <c r="E35" s="11">
        <f t="shared" si="0"/>
        <v>390</v>
      </c>
      <c r="F35" s="8">
        <f t="shared" si="3"/>
        <v>71</v>
      </c>
      <c r="G35" s="12" t="s">
        <v>65</v>
      </c>
      <c r="H35" s="54">
        <v>188</v>
      </c>
      <c r="I35" s="10">
        <v>203</v>
      </c>
      <c r="J35" s="8">
        <f t="shared" si="1"/>
        <v>391</v>
      </c>
      <c r="K35" s="2"/>
      <c r="L35" s="2" t="s">
        <v>93</v>
      </c>
      <c r="M35" s="7">
        <f>AVERAGE(H49:H52)</f>
        <v>0</v>
      </c>
      <c r="N35" s="7">
        <f>AVERAGE(I49:I52)</f>
        <v>203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187</v>
      </c>
      <c r="D36" s="10">
        <v>203</v>
      </c>
      <c r="E36" s="11">
        <f t="shared" si="0"/>
        <v>390</v>
      </c>
      <c r="F36" s="8">
        <f t="shared" si="3"/>
        <v>72</v>
      </c>
      <c r="G36" s="12" t="s">
        <v>67</v>
      </c>
      <c r="H36" s="55">
        <v>40</v>
      </c>
      <c r="I36" s="10">
        <v>203</v>
      </c>
      <c r="J36" s="8">
        <f t="shared" si="1"/>
        <v>243</v>
      </c>
      <c r="K36" s="2"/>
      <c r="L36" s="110" t="s">
        <v>101</v>
      </c>
      <c r="M36" s="7">
        <f>AVERAGE(H53:H56)</f>
        <v>0</v>
      </c>
      <c r="N36" s="7">
        <f>AVERAGE(I53:I56)</f>
        <v>203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187</v>
      </c>
      <c r="D37" s="10">
        <v>203</v>
      </c>
      <c r="E37" s="11">
        <f t="shared" si="0"/>
        <v>390</v>
      </c>
      <c r="F37" s="8">
        <v>73</v>
      </c>
      <c r="G37" s="12" t="s">
        <v>69</v>
      </c>
      <c r="H37" s="55">
        <v>0</v>
      </c>
      <c r="I37" s="10">
        <v>203</v>
      </c>
      <c r="J37" s="8">
        <f t="shared" si="1"/>
        <v>203</v>
      </c>
      <c r="K37" s="2"/>
      <c r="L37" s="110" t="s">
        <v>109</v>
      </c>
      <c r="M37" s="7">
        <f>AVERAGE(H57:H60)</f>
        <v>0</v>
      </c>
      <c r="N37" s="7">
        <f>AVERAGE(I57:I60)</f>
        <v>203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187</v>
      </c>
      <c r="D38" s="10">
        <v>203</v>
      </c>
      <c r="E38" s="8">
        <f t="shared" si="0"/>
        <v>390</v>
      </c>
      <c r="F38" s="8">
        <f t="shared" ref="F38:F60" si="5">F37+1</f>
        <v>74</v>
      </c>
      <c r="G38" s="12" t="s">
        <v>71</v>
      </c>
      <c r="H38" s="55">
        <v>0</v>
      </c>
      <c r="I38" s="10">
        <v>203</v>
      </c>
      <c r="J38" s="8">
        <f t="shared" si="1"/>
        <v>203</v>
      </c>
      <c r="K38" s="2"/>
      <c r="L38" s="110" t="s">
        <v>312</v>
      </c>
      <c r="M38" s="110">
        <f>AVERAGE(M14:M37)</f>
        <v>138.95833333333334</v>
      </c>
      <c r="N38" s="110">
        <f>AVERAGE(N14:N37)</f>
        <v>203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187</v>
      </c>
      <c r="D39" s="10">
        <v>203</v>
      </c>
      <c r="E39" s="8">
        <f t="shared" si="0"/>
        <v>390</v>
      </c>
      <c r="F39" s="8">
        <f t="shared" si="5"/>
        <v>75</v>
      </c>
      <c r="G39" s="12" t="s">
        <v>73</v>
      </c>
      <c r="H39" s="55">
        <v>0</v>
      </c>
      <c r="I39" s="10">
        <v>203</v>
      </c>
      <c r="J39" s="8">
        <f t="shared" si="1"/>
        <v>203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187</v>
      </c>
      <c r="D40" s="10">
        <v>203</v>
      </c>
      <c r="E40" s="8">
        <f t="shared" si="0"/>
        <v>390</v>
      </c>
      <c r="F40" s="8">
        <f t="shared" si="5"/>
        <v>76</v>
      </c>
      <c r="G40" s="12" t="s">
        <v>75</v>
      </c>
      <c r="H40" s="55">
        <v>0</v>
      </c>
      <c r="I40" s="10">
        <v>203</v>
      </c>
      <c r="J40" s="8">
        <f t="shared" si="1"/>
        <v>203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187</v>
      </c>
      <c r="D41" s="10">
        <v>203</v>
      </c>
      <c r="E41" s="8">
        <f t="shared" si="0"/>
        <v>390</v>
      </c>
      <c r="F41" s="8">
        <f t="shared" si="5"/>
        <v>77</v>
      </c>
      <c r="G41" s="12" t="s">
        <v>77</v>
      </c>
      <c r="H41" s="55">
        <v>0</v>
      </c>
      <c r="I41" s="10">
        <v>203</v>
      </c>
      <c r="J41" s="8">
        <f t="shared" si="1"/>
        <v>203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187</v>
      </c>
      <c r="D42" s="10">
        <v>203</v>
      </c>
      <c r="E42" s="8">
        <f t="shared" si="0"/>
        <v>390</v>
      </c>
      <c r="F42" s="8">
        <f t="shared" si="5"/>
        <v>78</v>
      </c>
      <c r="G42" s="12" t="s">
        <v>79</v>
      </c>
      <c r="H42" s="55">
        <v>0</v>
      </c>
      <c r="I42" s="10">
        <v>203</v>
      </c>
      <c r="J42" s="8">
        <f t="shared" si="1"/>
        <v>203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187</v>
      </c>
      <c r="D43" s="10">
        <v>203</v>
      </c>
      <c r="E43" s="8">
        <f t="shared" si="0"/>
        <v>390</v>
      </c>
      <c r="F43" s="8">
        <f t="shared" si="5"/>
        <v>79</v>
      </c>
      <c r="G43" s="12" t="s">
        <v>81</v>
      </c>
      <c r="H43" s="55">
        <v>0</v>
      </c>
      <c r="I43" s="10">
        <v>203</v>
      </c>
      <c r="J43" s="8">
        <f t="shared" si="1"/>
        <v>203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187</v>
      </c>
      <c r="D44" s="10">
        <v>203</v>
      </c>
      <c r="E44" s="8">
        <f t="shared" si="0"/>
        <v>390</v>
      </c>
      <c r="F44" s="8">
        <f t="shared" si="5"/>
        <v>80</v>
      </c>
      <c r="G44" s="12" t="s">
        <v>83</v>
      </c>
      <c r="H44" s="55">
        <v>0</v>
      </c>
      <c r="I44" s="10">
        <v>203</v>
      </c>
      <c r="J44" s="8">
        <f t="shared" si="1"/>
        <v>203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187</v>
      </c>
      <c r="D45" s="10">
        <v>203</v>
      </c>
      <c r="E45" s="8">
        <f t="shared" si="0"/>
        <v>390</v>
      </c>
      <c r="F45" s="8">
        <f t="shared" si="5"/>
        <v>81</v>
      </c>
      <c r="G45" s="12" t="s">
        <v>85</v>
      </c>
      <c r="H45" s="55">
        <v>0</v>
      </c>
      <c r="I45" s="10">
        <v>203</v>
      </c>
      <c r="J45" s="8">
        <f t="shared" si="1"/>
        <v>203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187</v>
      </c>
      <c r="D46" s="10">
        <v>203</v>
      </c>
      <c r="E46" s="8">
        <f t="shared" si="0"/>
        <v>390</v>
      </c>
      <c r="F46" s="8">
        <f t="shared" si="5"/>
        <v>82</v>
      </c>
      <c r="G46" s="12" t="s">
        <v>87</v>
      </c>
      <c r="H46" s="55">
        <v>0</v>
      </c>
      <c r="I46" s="10">
        <v>203</v>
      </c>
      <c r="J46" s="8">
        <f t="shared" si="1"/>
        <v>203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187</v>
      </c>
      <c r="D47" s="10">
        <v>203</v>
      </c>
      <c r="E47" s="8">
        <f t="shared" si="0"/>
        <v>390</v>
      </c>
      <c r="F47" s="8">
        <f t="shared" si="5"/>
        <v>83</v>
      </c>
      <c r="G47" s="12" t="s">
        <v>89</v>
      </c>
      <c r="H47" s="55">
        <v>0</v>
      </c>
      <c r="I47" s="10">
        <v>203</v>
      </c>
      <c r="J47" s="8">
        <f t="shared" si="1"/>
        <v>203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187</v>
      </c>
      <c r="D48" s="10">
        <v>203</v>
      </c>
      <c r="E48" s="8">
        <f t="shared" si="0"/>
        <v>390</v>
      </c>
      <c r="F48" s="8">
        <f t="shared" si="5"/>
        <v>84</v>
      </c>
      <c r="G48" s="12" t="s">
        <v>91</v>
      </c>
      <c r="H48" s="55">
        <v>0</v>
      </c>
      <c r="I48" s="10">
        <v>203</v>
      </c>
      <c r="J48" s="8">
        <f t="shared" si="1"/>
        <v>203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187</v>
      </c>
      <c r="D49" s="10">
        <v>203</v>
      </c>
      <c r="E49" s="8">
        <f t="shared" si="0"/>
        <v>390</v>
      </c>
      <c r="F49" s="8">
        <f t="shared" si="5"/>
        <v>85</v>
      </c>
      <c r="G49" s="12" t="s">
        <v>93</v>
      </c>
      <c r="H49" s="55">
        <v>0</v>
      </c>
      <c r="I49" s="10">
        <v>203</v>
      </c>
      <c r="J49" s="8">
        <f t="shared" si="1"/>
        <v>203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187</v>
      </c>
      <c r="D50" s="10">
        <v>203</v>
      </c>
      <c r="E50" s="8">
        <f t="shared" si="0"/>
        <v>390</v>
      </c>
      <c r="F50" s="8">
        <f t="shared" si="5"/>
        <v>86</v>
      </c>
      <c r="G50" s="12" t="s">
        <v>95</v>
      </c>
      <c r="H50" s="55">
        <v>0</v>
      </c>
      <c r="I50" s="10">
        <v>203</v>
      </c>
      <c r="J50" s="8">
        <f t="shared" si="1"/>
        <v>203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187</v>
      </c>
      <c r="D51" s="10">
        <v>203</v>
      </c>
      <c r="E51" s="8">
        <f t="shared" si="0"/>
        <v>390</v>
      </c>
      <c r="F51" s="8">
        <f t="shared" si="5"/>
        <v>87</v>
      </c>
      <c r="G51" s="12" t="s">
        <v>97</v>
      </c>
      <c r="H51" s="55">
        <v>0</v>
      </c>
      <c r="I51" s="10">
        <v>203</v>
      </c>
      <c r="J51" s="8">
        <f t="shared" si="1"/>
        <v>203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187</v>
      </c>
      <c r="D52" s="10">
        <v>203</v>
      </c>
      <c r="E52" s="8">
        <f t="shared" si="0"/>
        <v>390</v>
      </c>
      <c r="F52" s="8">
        <f t="shared" si="5"/>
        <v>88</v>
      </c>
      <c r="G52" s="12" t="s">
        <v>99</v>
      </c>
      <c r="H52" s="55">
        <v>0</v>
      </c>
      <c r="I52" s="10">
        <v>203</v>
      </c>
      <c r="J52" s="8">
        <f t="shared" si="1"/>
        <v>203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187</v>
      </c>
      <c r="D53" s="10">
        <v>203</v>
      </c>
      <c r="E53" s="8">
        <f t="shared" si="0"/>
        <v>390</v>
      </c>
      <c r="F53" s="8">
        <f t="shared" si="5"/>
        <v>89</v>
      </c>
      <c r="G53" s="12" t="s">
        <v>101</v>
      </c>
      <c r="H53" s="55">
        <v>0</v>
      </c>
      <c r="I53" s="10">
        <v>203</v>
      </c>
      <c r="J53" s="8">
        <f t="shared" si="1"/>
        <v>203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187</v>
      </c>
      <c r="D54" s="10">
        <v>203</v>
      </c>
      <c r="E54" s="8">
        <f t="shared" si="0"/>
        <v>390</v>
      </c>
      <c r="F54" s="8">
        <f t="shared" si="5"/>
        <v>90</v>
      </c>
      <c r="G54" s="12" t="s">
        <v>103</v>
      </c>
      <c r="H54" s="55">
        <v>0</v>
      </c>
      <c r="I54" s="10">
        <v>203</v>
      </c>
      <c r="J54" s="8">
        <f t="shared" si="1"/>
        <v>203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187</v>
      </c>
      <c r="D55" s="10">
        <v>203</v>
      </c>
      <c r="E55" s="8">
        <f t="shared" si="0"/>
        <v>390</v>
      </c>
      <c r="F55" s="8">
        <f t="shared" si="5"/>
        <v>91</v>
      </c>
      <c r="G55" s="12" t="s">
        <v>105</v>
      </c>
      <c r="H55" s="55">
        <v>0</v>
      </c>
      <c r="I55" s="10">
        <v>203</v>
      </c>
      <c r="J55" s="8">
        <f t="shared" si="1"/>
        <v>203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187</v>
      </c>
      <c r="D56" s="10">
        <v>203</v>
      </c>
      <c r="E56" s="8">
        <f t="shared" si="0"/>
        <v>390</v>
      </c>
      <c r="F56" s="8">
        <f t="shared" si="5"/>
        <v>92</v>
      </c>
      <c r="G56" s="12" t="s">
        <v>107</v>
      </c>
      <c r="H56" s="55">
        <v>0</v>
      </c>
      <c r="I56" s="10">
        <v>203</v>
      </c>
      <c r="J56" s="8">
        <f t="shared" si="1"/>
        <v>203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187</v>
      </c>
      <c r="D57" s="10">
        <v>203</v>
      </c>
      <c r="E57" s="8">
        <f t="shared" si="0"/>
        <v>390</v>
      </c>
      <c r="F57" s="8">
        <f t="shared" si="5"/>
        <v>93</v>
      </c>
      <c r="G57" s="12" t="s">
        <v>109</v>
      </c>
      <c r="H57" s="55">
        <v>0</v>
      </c>
      <c r="I57" s="10">
        <v>203</v>
      </c>
      <c r="J57" s="8">
        <f t="shared" si="1"/>
        <v>203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187</v>
      </c>
      <c r="D58" s="10">
        <v>203</v>
      </c>
      <c r="E58" s="8">
        <f t="shared" si="0"/>
        <v>390</v>
      </c>
      <c r="F58" s="8">
        <f t="shared" si="5"/>
        <v>94</v>
      </c>
      <c r="G58" s="12" t="s">
        <v>111</v>
      </c>
      <c r="H58" s="55">
        <v>0</v>
      </c>
      <c r="I58" s="10">
        <v>203</v>
      </c>
      <c r="J58" s="8">
        <f t="shared" si="1"/>
        <v>203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187</v>
      </c>
      <c r="D59" s="10">
        <v>203</v>
      </c>
      <c r="E59" s="17">
        <f t="shared" si="0"/>
        <v>390</v>
      </c>
      <c r="F59" s="17">
        <f t="shared" si="5"/>
        <v>95</v>
      </c>
      <c r="G59" s="18" t="s">
        <v>113</v>
      </c>
      <c r="H59" s="55">
        <v>0</v>
      </c>
      <c r="I59" s="10">
        <v>203</v>
      </c>
      <c r="J59" s="17">
        <f t="shared" si="1"/>
        <v>203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187</v>
      </c>
      <c r="D60" s="10">
        <v>203</v>
      </c>
      <c r="E60" s="17">
        <f t="shared" si="0"/>
        <v>390</v>
      </c>
      <c r="F60" s="17">
        <f t="shared" si="5"/>
        <v>96</v>
      </c>
      <c r="G60" s="18" t="s">
        <v>115</v>
      </c>
      <c r="H60" s="55">
        <v>0</v>
      </c>
      <c r="I60" s="10">
        <v>203</v>
      </c>
      <c r="J60" s="17">
        <f t="shared" si="1"/>
        <v>203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217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204</v>
      </c>
      <c r="F63" s="127"/>
      <c r="G63" s="128"/>
      <c r="H63" s="21">
        <v>0</v>
      </c>
      <c r="I63" s="21">
        <v>4.8479999999999999</v>
      </c>
      <c r="J63" s="21">
        <f>H63+I63</f>
        <v>4.8479999999999999</v>
      </c>
      <c r="K63" s="2"/>
      <c r="L63" s="22">
        <v>630</v>
      </c>
      <c r="M63" s="32">
        <f>L63/1000</f>
        <v>0.63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205</v>
      </c>
      <c r="F64" s="130"/>
      <c r="G64" s="131"/>
      <c r="H64" s="36">
        <f>K81</f>
        <v>0</v>
      </c>
      <c r="I64" s="36">
        <f>L81</f>
        <v>0.63</v>
      </c>
      <c r="J64" s="36">
        <f>H64+I64</f>
        <v>0.63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206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0.14299999999999999</v>
      </c>
      <c r="N66" s="28">
        <v>0.60699999999999998</v>
      </c>
      <c r="O66" s="29">
        <f>M66+N66</f>
        <v>0.75</v>
      </c>
      <c r="P66" s="29">
        <f>O66/J63*100</f>
        <v>15.470297029702969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4.6920000000000002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0.19550000000000001</v>
      </c>
      <c r="O68" s="23"/>
      <c r="P68" s="32">
        <f>M68+N68</f>
        <v>0.19550000000000001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195.5</v>
      </c>
      <c r="O69" s="23"/>
      <c r="P69" s="29">
        <f>M69+N69</f>
        <v>195.5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67"/>
      <c r="F71" s="2"/>
      <c r="G71" s="2"/>
      <c r="H71" s="2"/>
      <c r="I71" s="2"/>
      <c r="J71" s="67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0.56189999999999996</v>
      </c>
      <c r="M80" s="32">
        <f>K80+L80</f>
        <v>0.56189999999999996</v>
      </c>
      <c r="N80" s="32">
        <f>M80-M63</f>
        <v>-6.8100000000000049E-2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0.63</v>
      </c>
      <c r="M81" s="32">
        <f>K81+L81</f>
        <v>0.63</v>
      </c>
      <c r="N81" s="32">
        <f>N80/2</f>
        <v>-3.4050000000000025E-2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1" workbookViewId="0">
      <selection activeCell="L11" sqref="L11:N38"/>
    </sheetView>
  </sheetViews>
  <sheetFormatPr defaultColWidth="14.42578125" defaultRowHeight="15" x14ac:dyDescent="0.25"/>
  <cols>
    <col min="1" max="1" width="10.5703125" style="70" customWidth="1"/>
    <col min="2" max="2" width="18.5703125" style="70" customWidth="1"/>
    <col min="3" max="4" width="12.7109375" style="70" customWidth="1"/>
    <col min="5" max="5" width="14.7109375" style="70" customWidth="1"/>
    <col min="6" max="6" width="12.42578125" style="70" customWidth="1"/>
    <col min="7" max="7" width="15.140625" style="70" customWidth="1"/>
    <col min="8" max="9" width="12.7109375" style="70" customWidth="1"/>
    <col min="10" max="10" width="15" style="70" customWidth="1"/>
    <col min="11" max="11" width="9.140625" style="70" customWidth="1"/>
    <col min="12" max="12" width="13" style="70" customWidth="1"/>
    <col min="13" max="13" width="12.7109375" style="70" customWidth="1"/>
    <col min="14" max="14" width="14.28515625" style="70" customWidth="1"/>
    <col min="15" max="15" width="7.85546875" style="70" customWidth="1"/>
    <col min="16" max="17" width="9.140625" style="70" customWidth="1"/>
    <col min="18" max="16384" width="14.42578125" style="70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208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227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220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185</v>
      </c>
      <c r="E13" s="11">
        <f t="shared" ref="E13:E60" si="0">SUM(C13,D13)</f>
        <v>185</v>
      </c>
      <c r="F13" s="8">
        <v>49</v>
      </c>
      <c r="G13" s="12" t="s">
        <v>21</v>
      </c>
      <c r="H13" s="55">
        <v>0</v>
      </c>
      <c r="I13" s="10">
        <v>185</v>
      </c>
      <c r="J13" s="8">
        <f t="shared" ref="J13:J60" si="1">SUM(H13,I13)</f>
        <v>185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185</v>
      </c>
      <c r="E14" s="11">
        <f t="shared" si="0"/>
        <v>185</v>
      </c>
      <c r="F14" s="8">
        <f t="shared" ref="F14:F36" si="3">F13+1</f>
        <v>50</v>
      </c>
      <c r="G14" s="12" t="s">
        <v>23</v>
      </c>
      <c r="H14" s="55">
        <v>0</v>
      </c>
      <c r="I14" s="10">
        <v>185</v>
      </c>
      <c r="J14" s="8">
        <f t="shared" si="1"/>
        <v>185</v>
      </c>
      <c r="K14" s="2"/>
      <c r="L14" s="2" t="s">
        <v>20</v>
      </c>
      <c r="M14" s="7">
        <f>AVERAGE(C13:C16)</f>
        <v>0</v>
      </c>
      <c r="N14" s="7">
        <f>AVERAGE(D13:D16)</f>
        <v>185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185</v>
      </c>
      <c r="E15" s="11">
        <f t="shared" si="0"/>
        <v>185</v>
      </c>
      <c r="F15" s="8">
        <f t="shared" si="3"/>
        <v>51</v>
      </c>
      <c r="G15" s="12" t="s">
        <v>25</v>
      </c>
      <c r="H15" s="55">
        <v>0</v>
      </c>
      <c r="I15" s="76">
        <v>200</v>
      </c>
      <c r="J15" s="8">
        <f t="shared" si="1"/>
        <v>200</v>
      </c>
      <c r="K15" s="2"/>
      <c r="L15" s="2" t="s">
        <v>28</v>
      </c>
      <c r="M15" s="7">
        <f>AVERAGE(C17:C20)</f>
        <v>0</v>
      </c>
      <c r="N15" s="7">
        <f>AVERAGE(D17:D20)</f>
        <v>185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185</v>
      </c>
      <c r="E16" s="11">
        <f t="shared" si="0"/>
        <v>185</v>
      </c>
      <c r="F16" s="8">
        <f t="shared" si="3"/>
        <v>52</v>
      </c>
      <c r="G16" s="12" t="s">
        <v>27</v>
      </c>
      <c r="H16" s="55">
        <v>0</v>
      </c>
      <c r="I16" s="76">
        <v>200</v>
      </c>
      <c r="J16" s="8">
        <f t="shared" si="1"/>
        <v>200</v>
      </c>
      <c r="K16" s="2"/>
      <c r="L16" s="2" t="s">
        <v>36</v>
      </c>
      <c r="M16" s="7">
        <f>AVERAGE(C21:C24)</f>
        <v>0</v>
      </c>
      <c r="N16" s="7">
        <f>AVERAGE(D21:D24)</f>
        <v>185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185</v>
      </c>
      <c r="E17" s="11">
        <f t="shared" si="0"/>
        <v>185</v>
      </c>
      <c r="F17" s="8">
        <f t="shared" si="3"/>
        <v>53</v>
      </c>
      <c r="G17" s="12" t="s">
        <v>29</v>
      </c>
      <c r="H17" s="55">
        <v>0</v>
      </c>
      <c r="I17" s="76">
        <v>200</v>
      </c>
      <c r="J17" s="8">
        <f t="shared" si="1"/>
        <v>200</v>
      </c>
      <c r="K17" s="2"/>
      <c r="L17" s="2" t="s">
        <v>44</v>
      </c>
      <c r="M17" s="7">
        <f>AVERAGE(C25:C28)</f>
        <v>0</v>
      </c>
      <c r="N17" s="7">
        <f>AVERAGE(D25:D28)</f>
        <v>185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185</v>
      </c>
      <c r="E18" s="11">
        <f t="shared" si="0"/>
        <v>185</v>
      </c>
      <c r="F18" s="8">
        <f t="shared" si="3"/>
        <v>54</v>
      </c>
      <c r="G18" s="12" t="s">
        <v>31</v>
      </c>
      <c r="H18" s="55">
        <v>0</v>
      </c>
      <c r="I18" s="76">
        <v>200</v>
      </c>
      <c r="J18" s="8">
        <f t="shared" si="1"/>
        <v>200</v>
      </c>
      <c r="K18" s="2"/>
      <c r="L18" s="2" t="s">
        <v>52</v>
      </c>
      <c r="M18" s="7">
        <f>AVERAGE(C29:C32)</f>
        <v>0</v>
      </c>
      <c r="N18" s="7">
        <f>AVERAGE(D29:D32)</f>
        <v>185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185</v>
      </c>
      <c r="E19" s="11">
        <f t="shared" si="0"/>
        <v>185</v>
      </c>
      <c r="F19" s="8">
        <f t="shared" si="3"/>
        <v>55</v>
      </c>
      <c r="G19" s="12" t="s">
        <v>33</v>
      </c>
      <c r="H19" s="55">
        <v>0</v>
      </c>
      <c r="I19" s="76">
        <v>200</v>
      </c>
      <c r="J19" s="8">
        <f t="shared" si="1"/>
        <v>200</v>
      </c>
      <c r="K19" s="2"/>
      <c r="L19" s="2" t="s">
        <v>60</v>
      </c>
      <c r="M19" s="7">
        <f>AVERAGE(C33:C36)</f>
        <v>0</v>
      </c>
      <c r="N19" s="7">
        <f>AVERAGE(D33:D36)</f>
        <v>185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185</v>
      </c>
      <c r="E20" s="11">
        <f t="shared" si="0"/>
        <v>185</v>
      </c>
      <c r="F20" s="8">
        <f t="shared" si="3"/>
        <v>56</v>
      </c>
      <c r="G20" s="12" t="s">
        <v>35</v>
      </c>
      <c r="H20" s="55">
        <v>0</v>
      </c>
      <c r="I20" s="76">
        <v>200</v>
      </c>
      <c r="J20" s="8">
        <f t="shared" si="1"/>
        <v>200</v>
      </c>
      <c r="K20" s="2"/>
      <c r="L20" s="2" t="s">
        <v>68</v>
      </c>
      <c r="M20" s="7">
        <f>AVERAGE(C37:C40)</f>
        <v>0</v>
      </c>
      <c r="N20" s="7">
        <f>AVERAGE(D37:D40)</f>
        <v>185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185</v>
      </c>
      <c r="E21" s="11">
        <f t="shared" si="0"/>
        <v>185</v>
      </c>
      <c r="F21" s="8">
        <f t="shared" si="3"/>
        <v>57</v>
      </c>
      <c r="G21" s="12" t="s">
        <v>37</v>
      </c>
      <c r="H21" s="55">
        <v>0</v>
      </c>
      <c r="I21" s="76">
        <v>200</v>
      </c>
      <c r="J21" s="8">
        <f t="shared" si="1"/>
        <v>200</v>
      </c>
      <c r="K21" s="2"/>
      <c r="L21" s="2" t="s">
        <v>76</v>
      </c>
      <c r="M21" s="7">
        <f>AVERAGE(C41:C44)</f>
        <v>0</v>
      </c>
      <c r="N21" s="7">
        <f>AVERAGE(D41:D44)</f>
        <v>185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185</v>
      </c>
      <c r="E22" s="11">
        <f t="shared" si="0"/>
        <v>185</v>
      </c>
      <c r="F22" s="8">
        <f t="shared" si="3"/>
        <v>58</v>
      </c>
      <c r="G22" s="12" t="s">
        <v>39</v>
      </c>
      <c r="H22" s="55">
        <v>0</v>
      </c>
      <c r="I22" s="76">
        <v>200</v>
      </c>
      <c r="J22" s="8">
        <f t="shared" si="1"/>
        <v>200</v>
      </c>
      <c r="K22" s="2"/>
      <c r="L22" s="2" t="s">
        <v>84</v>
      </c>
      <c r="M22" s="7">
        <f>AVERAGE(C45:C48)</f>
        <v>0</v>
      </c>
      <c r="N22" s="7">
        <f>AVERAGE(D45:D48)</f>
        <v>185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185</v>
      </c>
      <c r="E23" s="11">
        <f t="shared" si="0"/>
        <v>185</v>
      </c>
      <c r="F23" s="8">
        <f t="shared" si="3"/>
        <v>59</v>
      </c>
      <c r="G23" s="12" t="s">
        <v>41</v>
      </c>
      <c r="H23" s="55">
        <v>0</v>
      </c>
      <c r="I23" s="76">
        <v>200</v>
      </c>
      <c r="J23" s="8">
        <f t="shared" si="1"/>
        <v>200</v>
      </c>
      <c r="K23" s="2"/>
      <c r="L23" s="2" t="s">
        <v>92</v>
      </c>
      <c r="M23" s="7">
        <f>AVERAGE(C49:C52)</f>
        <v>0</v>
      </c>
      <c r="N23" s="7">
        <f>AVERAGE(D49:D52)</f>
        <v>185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185</v>
      </c>
      <c r="E24" s="11">
        <f t="shared" si="0"/>
        <v>185</v>
      </c>
      <c r="F24" s="8">
        <f t="shared" si="3"/>
        <v>60</v>
      </c>
      <c r="G24" s="12" t="s">
        <v>43</v>
      </c>
      <c r="H24" s="55">
        <v>0</v>
      </c>
      <c r="I24" s="76">
        <v>200</v>
      </c>
      <c r="J24" s="8">
        <f t="shared" si="1"/>
        <v>200</v>
      </c>
      <c r="K24" s="2"/>
      <c r="L24" s="13" t="s">
        <v>100</v>
      </c>
      <c r="M24" s="7">
        <f>AVERAGE(C53:C56)</f>
        <v>0</v>
      </c>
      <c r="N24" s="7">
        <f>AVERAGE(D53:D56)</f>
        <v>185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185</v>
      </c>
      <c r="E25" s="11">
        <f t="shared" si="0"/>
        <v>185</v>
      </c>
      <c r="F25" s="8">
        <f t="shared" si="3"/>
        <v>61</v>
      </c>
      <c r="G25" s="12" t="s">
        <v>45</v>
      </c>
      <c r="H25" s="55">
        <v>0</v>
      </c>
      <c r="I25" s="76">
        <v>200</v>
      </c>
      <c r="J25" s="8">
        <f t="shared" si="1"/>
        <v>200</v>
      </c>
      <c r="K25" s="2"/>
      <c r="L25" s="16" t="s">
        <v>108</v>
      </c>
      <c r="M25" s="7">
        <f>AVERAGE(C57:C60)</f>
        <v>0</v>
      </c>
      <c r="N25" s="7">
        <f>AVERAGE(D57:D60)</f>
        <v>185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185</v>
      </c>
      <c r="E26" s="11">
        <f t="shared" si="0"/>
        <v>185</v>
      </c>
      <c r="F26" s="8">
        <f t="shared" si="3"/>
        <v>62</v>
      </c>
      <c r="G26" s="12" t="s">
        <v>47</v>
      </c>
      <c r="H26" s="55">
        <v>0</v>
      </c>
      <c r="I26" s="76">
        <v>200</v>
      </c>
      <c r="J26" s="8">
        <f t="shared" si="1"/>
        <v>200</v>
      </c>
      <c r="K26" s="2"/>
      <c r="L26" s="16" t="s">
        <v>21</v>
      </c>
      <c r="M26" s="7">
        <f>AVERAGE(H13:H16)</f>
        <v>0</v>
      </c>
      <c r="N26" s="7">
        <f>AVERAGE(I13:I16)</f>
        <v>192.5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185</v>
      </c>
      <c r="E27" s="11">
        <f t="shared" si="0"/>
        <v>185</v>
      </c>
      <c r="F27" s="8">
        <f t="shared" si="3"/>
        <v>63</v>
      </c>
      <c r="G27" s="12" t="s">
        <v>49</v>
      </c>
      <c r="H27" s="55">
        <v>0</v>
      </c>
      <c r="I27" s="76">
        <v>200</v>
      </c>
      <c r="J27" s="8">
        <f t="shared" si="1"/>
        <v>200</v>
      </c>
      <c r="K27" s="2"/>
      <c r="L27" s="24" t="s">
        <v>29</v>
      </c>
      <c r="M27" s="7">
        <f>AVERAGE(H17:H20)</f>
        <v>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185</v>
      </c>
      <c r="E28" s="11">
        <f t="shared" si="0"/>
        <v>185</v>
      </c>
      <c r="F28" s="8">
        <f t="shared" si="3"/>
        <v>64</v>
      </c>
      <c r="G28" s="12" t="s">
        <v>51</v>
      </c>
      <c r="H28" s="55">
        <v>0</v>
      </c>
      <c r="I28" s="76">
        <v>200</v>
      </c>
      <c r="J28" s="8">
        <f t="shared" si="1"/>
        <v>200</v>
      </c>
      <c r="K28" s="2"/>
      <c r="L28" s="2" t="s">
        <v>37</v>
      </c>
      <c r="M28" s="7">
        <f>AVERAGE(H21:H24)</f>
        <v>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185</v>
      </c>
      <c r="E29" s="11">
        <f t="shared" si="0"/>
        <v>185</v>
      </c>
      <c r="F29" s="8">
        <f t="shared" si="3"/>
        <v>65</v>
      </c>
      <c r="G29" s="12" t="s">
        <v>53</v>
      </c>
      <c r="H29" s="55">
        <v>0</v>
      </c>
      <c r="I29" s="76">
        <v>200</v>
      </c>
      <c r="J29" s="8">
        <f t="shared" si="1"/>
        <v>200</v>
      </c>
      <c r="K29" s="2"/>
      <c r="L29" s="2" t="s">
        <v>45</v>
      </c>
      <c r="M29" s="7">
        <f>AVERAGE(H25:H28)</f>
        <v>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185</v>
      </c>
      <c r="E30" s="11">
        <f t="shared" si="0"/>
        <v>185</v>
      </c>
      <c r="F30" s="8">
        <f t="shared" si="3"/>
        <v>66</v>
      </c>
      <c r="G30" s="12" t="s">
        <v>55</v>
      </c>
      <c r="H30" s="55">
        <v>0</v>
      </c>
      <c r="I30" s="76">
        <v>200</v>
      </c>
      <c r="J30" s="8">
        <f t="shared" si="1"/>
        <v>200</v>
      </c>
      <c r="K30" s="2"/>
      <c r="L30" s="2" t="s">
        <v>53</v>
      </c>
      <c r="M30" s="7">
        <f>AVERAGE(H29:H32)</f>
        <v>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185</v>
      </c>
      <c r="E31" s="11">
        <f t="shared" si="0"/>
        <v>185</v>
      </c>
      <c r="F31" s="8">
        <f t="shared" si="3"/>
        <v>67</v>
      </c>
      <c r="G31" s="12" t="s">
        <v>57</v>
      </c>
      <c r="H31" s="55">
        <v>0</v>
      </c>
      <c r="I31" s="76">
        <v>200</v>
      </c>
      <c r="J31" s="8">
        <f t="shared" si="1"/>
        <v>200</v>
      </c>
      <c r="K31" s="2"/>
      <c r="L31" s="2" t="s">
        <v>61</v>
      </c>
      <c r="M31" s="7">
        <f>AVERAGE(H33:H36)</f>
        <v>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185</v>
      </c>
      <c r="E32" s="11">
        <f t="shared" si="0"/>
        <v>185</v>
      </c>
      <c r="F32" s="8">
        <f t="shared" si="3"/>
        <v>68</v>
      </c>
      <c r="G32" s="12" t="s">
        <v>59</v>
      </c>
      <c r="H32" s="55">
        <v>0</v>
      </c>
      <c r="I32" s="76">
        <v>200</v>
      </c>
      <c r="J32" s="8">
        <f t="shared" si="1"/>
        <v>200</v>
      </c>
      <c r="K32" s="2"/>
      <c r="L32" s="2" t="s">
        <v>69</v>
      </c>
      <c r="M32" s="7">
        <f>AVERAGE(H37:H40)</f>
        <v>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185</v>
      </c>
      <c r="E33" s="11">
        <f t="shared" si="0"/>
        <v>185</v>
      </c>
      <c r="F33" s="8">
        <f t="shared" si="3"/>
        <v>69</v>
      </c>
      <c r="G33" s="12" t="s">
        <v>61</v>
      </c>
      <c r="H33" s="55">
        <v>0</v>
      </c>
      <c r="I33" s="76">
        <v>200</v>
      </c>
      <c r="J33" s="8">
        <f t="shared" si="1"/>
        <v>200</v>
      </c>
      <c r="K33" s="2"/>
      <c r="L33" s="2" t="s">
        <v>77</v>
      </c>
      <c r="M33" s="7">
        <f>AVERAGE(H41:H44)</f>
        <v>38.75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185</v>
      </c>
      <c r="E34" s="11">
        <f t="shared" si="0"/>
        <v>185</v>
      </c>
      <c r="F34" s="8">
        <f t="shared" si="3"/>
        <v>70</v>
      </c>
      <c r="G34" s="12" t="s">
        <v>63</v>
      </c>
      <c r="H34" s="55">
        <v>0</v>
      </c>
      <c r="I34" s="76">
        <v>200</v>
      </c>
      <c r="J34" s="8">
        <f t="shared" si="1"/>
        <v>200</v>
      </c>
      <c r="K34" s="2"/>
      <c r="L34" s="2" t="s">
        <v>85</v>
      </c>
      <c r="M34" s="7">
        <f>AVERAGE(H45:H48)</f>
        <v>155</v>
      </c>
      <c r="N34" s="7">
        <f>AVERAGE(I45:I48)</f>
        <v>205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185</v>
      </c>
      <c r="E35" s="11">
        <f t="shared" si="0"/>
        <v>185</v>
      </c>
      <c r="F35" s="8">
        <f t="shared" si="3"/>
        <v>71</v>
      </c>
      <c r="G35" s="12" t="s">
        <v>65</v>
      </c>
      <c r="H35" s="55">
        <v>0</v>
      </c>
      <c r="I35" s="76">
        <v>200</v>
      </c>
      <c r="J35" s="8">
        <f t="shared" si="1"/>
        <v>200</v>
      </c>
      <c r="K35" s="2"/>
      <c r="L35" s="2" t="s">
        <v>93</v>
      </c>
      <c r="M35" s="7">
        <f>AVERAGE(H49:H52)</f>
        <v>175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185</v>
      </c>
      <c r="E36" s="11">
        <f t="shared" si="0"/>
        <v>185</v>
      </c>
      <c r="F36" s="8">
        <f t="shared" si="3"/>
        <v>72</v>
      </c>
      <c r="G36" s="12" t="s">
        <v>67</v>
      </c>
      <c r="H36" s="55">
        <v>0</v>
      </c>
      <c r="I36" s="76">
        <v>200</v>
      </c>
      <c r="J36" s="8">
        <f t="shared" si="1"/>
        <v>200</v>
      </c>
      <c r="K36" s="2"/>
      <c r="L36" s="110" t="s">
        <v>101</v>
      </c>
      <c r="M36" s="7">
        <f>AVERAGE(H53:H56)</f>
        <v>175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185</v>
      </c>
      <c r="E37" s="11">
        <f t="shared" si="0"/>
        <v>185</v>
      </c>
      <c r="F37" s="8">
        <v>73</v>
      </c>
      <c r="G37" s="12" t="s">
        <v>69</v>
      </c>
      <c r="H37" s="55">
        <v>0</v>
      </c>
      <c r="I37" s="76">
        <v>200</v>
      </c>
      <c r="J37" s="8">
        <f t="shared" si="1"/>
        <v>200</v>
      </c>
      <c r="K37" s="2"/>
      <c r="L37" s="110" t="s">
        <v>109</v>
      </c>
      <c r="M37" s="7">
        <f>AVERAGE(H57:H60)</f>
        <v>175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185</v>
      </c>
      <c r="E38" s="8">
        <f t="shared" si="0"/>
        <v>185</v>
      </c>
      <c r="F38" s="8">
        <f t="shared" ref="F38:F60" si="5">F37+1</f>
        <v>74</v>
      </c>
      <c r="G38" s="12" t="s">
        <v>71</v>
      </c>
      <c r="H38" s="55">
        <v>0</v>
      </c>
      <c r="I38" s="76">
        <v>200</v>
      </c>
      <c r="J38" s="8">
        <f t="shared" si="1"/>
        <v>200</v>
      </c>
      <c r="K38" s="2"/>
      <c r="L38" s="110" t="s">
        <v>312</v>
      </c>
      <c r="M38" s="110">
        <f>AVERAGE(M14:M37)</f>
        <v>29.947916666666668</v>
      </c>
      <c r="N38" s="110">
        <f>AVERAGE(N14:N37)</f>
        <v>194.89583333333334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185</v>
      </c>
      <c r="E39" s="8">
        <f t="shared" si="0"/>
        <v>185</v>
      </c>
      <c r="F39" s="8">
        <f t="shared" si="5"/>
        <v>75</v>
      </c>
      <c r="G39" s="12" t="s">
        <v>73</v>
      </c>
      <c r="H39" s="55">
        <v>0</v>
      </c>
      <c r="I39" s="76">
        <v>200</v>
      </c>
      <c r="J39" s="8">
        <f t="shared" si="1"/>
        <v>200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185</v>
      </c>
      <c r="E40" s="8">
        <f t="shared" si="0"/>
        <v>185</v>
      </c>
      <c r="F40" s="8">
        <f t="shared" si="5"/>
        <v>76</v>
      </c>
      <c r="G40" s="12" t="s">
        <v>75</v>
      </c>
      <c r="H40" s="55">
        <v>0</v>
      </c>
      <c r="I40" s="76">
        <v>200</v>
      </c>
      <c r="J40" s="8">
        <f t="shared" si="1"/>
        <v>200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185</v>
      </c>
      <c r="E41" s="8">
        <f t="shared" si="0"/>
        <v>185</v>
      </c>
      <c r="F41" s="8">
        <f t="shared" si="5"/>
        <v>77</v>
      </c>
      <c r="G41" s="12" t="s">
        <v>77</v>
      </c>
      <c r="H41" s="55">
        <v>0</v>
      </c>
      <c r="I41" s="76">
        <v>200</v>
      </c>
      <c r="J41" s="8">
        <f t="shared" si="1"/>
        <v>200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185</v>
      </c>
      <c r="E42" s="8">
        <f t="shared" si="0"/>
        <v>185</v>
      </c>
      <c r="F42" s="8">
        <f t="shared" si="5"/>
        <v>78</v>
      </c>
      <c r="G42" s="12" t="s">
        <v>79</v>
      </c>
      <c r="H42" s="66">
        <v>15</v>
      </c>
      <c r="I42" s="76">
        <v>200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185</v>
      </c>
      <c r="E43" s="8">
        <f t="shared" si="0"/>
        <v>185</v>
      </c>
      <c r="F43" s="8">
        <f t="shared" si="5"/>
        <v>79</v>
      </c>
      <c r="G43" s="12" t="s">
        <v>81</v>
      </c>
      <c r="H43" s="66">
        <v>45</v>
      </c>
      <c r="I43" s="76">
        <v>200</v>
      </c>
      <c r="J43" s="8">
        <f t="shared" si="1"/>
        <v>245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185</v>
      </c>
      <c r="E44" s="8">
        <f t="shared" si="0"/>
        <v>185</v>
      </c>
      <c r="F44" s="8">
        <f t="shared" si="5"/>
        <v>80</v>
      </c>
      <c r="G44" s="12" t="s">
        <v>83</v>
      </c>
      <c r="H44" s="66">
        <v>95</v>
      </c>
      <c r="I44" s="76">
        <v>200</v>
      </c>
      <c r="J44" s="8">
        <f t="shared" si="1"/>
        <v>295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185</v>
      </c>
      <c r="E45" s="8">
        <f t="shared" si="0"/>
        <v>185</v>
      </c>
      <c r="F45" s="8">
        <f t="shared" si="5"/>
        <v>81</v>
      </c>
      <c r="G45" s="12" t="s">
        <v>85</v>
      </c>
      <c r="H45" s="66">
        <v>120</v>
      </c>
      <c r="I45" s="76">
        <v>200</v>
      </c>
      <c r="J45" s="8">
        <f t="shared" si="1"/>
        <v>320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185</v>
      </c>
      <c r="E46" s="8">
        <f t="shared" si="0"/>
        <v>185</v>
      </c>
      <c r="F46" s="8">
        <f t="shared" si="5"/>
        <v>82</v>
      </c>
      <c r="G46" s="12" t="s">
        <v>87</v>
      </c>
      <c r="H46" s="66">
        <v>155</v>
      </c>
      <c r="I46" s="76">
        <v>200</v>
      </c>
      <c r="J46" s="8">
        <f t="shared" si="1"/>
        <v>355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185</v>
      </c>
      <c r="E47" s="8">
        <f t="shared" si="0"/>
        <v>185</v>
      </c>
      <c r="F47" s="8">
        <f t="shared" si="5"/>
        <v>83</v>
      </c>
      <c r="G47" s="12" t="s">
        <v>89</v>
      </c>
      <c r="H47" s="66">
        <v>170</v>
      </c>
      <c r="I47" s="76">
        <v>200</v>
      </c>
      <c r="J47" s="8">
        <f t="shared" si="1"/>
        <v>370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185</v>
      </c>
      <c r="E48" s="8">
        <f t="shared" si="0"/>
        <v>185</v>
      </c>
      <c r="F48" s="8">
        <f t="shared" si="5"/>
        <v>84</v>
      </c>
      <c r="G48" s="12" t="s">
        <v>91</v>
      </c>
      <c r="H48" s="54">
        <v>175</v>
      </c>
      <c r="I48" s="76">
        <v>220</v>
      </c>
      <c r="J48" s="8">
        <f t="shared" si="1"/>
        <v>395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185</v>
      </c>
      <c r="E49" s="8">
        <f t="shared" si="0"/>
        <v>185</v>
      </c>
      <c r="F49" s="8">
        <f t="shared" si="5"/>
        <v>85</v>
      </c>
      <c r="G49" s="12" t="s">
        <v>93</v>
      </c>
      <c r="H49" s="54">
        <v>175</v>
      </c>
      <c r="I49" s="76">
        <v>220</v>
      </c>
      <c r="J49" s="8">
        <f t="shared" si="1"/>
        <v>395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185</v>
      </c>
      <c r="E50" s="8">
        <f t="shared" si="0"/>
        <v>185</v>
      </c>
      <c r="F50" s="8">
        <f t="shared" si="5"/>
        <v>86</v>
      </c>
      <c r="G50" s="12" t="s">
        <v>95</v>
      </c>
      <c r="H50" s="54">
        <v>175</v>
      </c>
      <c r="I50" s="76">
        <v>220</v>
      </c>
      <c r="J50" s="8">
        <f t="shared" si="1"/>
        <v>395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185</v>
      </c>
      <c r="E51" s="8">
        <f t="shared" si="0"/>
        <v>185</v>
      </c>
      <c r="F51" s="8">
        <f t="shared" si="5"/>
        <v>87</v>
      </c>
      <c r="G51" s="12" t="s">
        <v>97</v>
      </c>
      <c r="H51" s="54">
        <v>175</v>
      </c>
      <c r="I51" s="76">
        <v>220</v>
      </c>
      <c r="J51" s="8">
        <f t="shared" si="1"/>
        <v>395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185</v>
      </c>
      <c r="E52" s="8">
        <f t="shared" si="0"/>
        <v>185</v>
      </c>
      <c r="F52" s="8">
        <f t="shared" si="5"/>
        <v>88</v>
      </c>
      <c r="G52" s="12" t="s">
        <v>99</v>
      </c>
      <c r="H52" s="54">
        <v>175</v>
      </c>
      <c r="I52" s="76">
        <v>220</v>
      </c>
      <c r="J52" s="8">
        <f t="shared" si="1"/>
        <v>395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185</v>
      </c>
      <c r="E53" s="8">
        <f t="shared" si="0"/>
        <v>185</v>
      </c>
      <c r="F53" s="8">
        <f t="shared" si="5"/>
        <v>89</v>
      </c>
      <c r="G53" s="12" t="s">
        <v>101</v>
      </c>
      <c r="H53" s="54">
        <v>175</v>
      </c>
      <c r="I53" s="76">
        <v>220</v>
      </c>
      <c r="J53" s="8">
        <f t="shared" si="1"/>
        <v>395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185</v>
      </c>
      <c r="E54" s="8">
        <f t="shared" si="0"/>
        <v>185</v>
      </c>
      <c r="F54" s="8">
        <f t="shared" si="5"/>
        <v>90</v>
      </c>
      <c r="G54" s="12" t="s">
        <v>103</v>
      </c>
      <c r="H54" s="54">
        <v>175</v>
      </c>
      <c r="I54" s="76">
        <v>220</v>
      </c>
      <c r="J54" s="8">
        <f t="shared" si="1"/>
        <v>395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185</v>
      </c>
      <c r="E55" s="8">
        <f t="shared" si="0"/>
        <v>185</v>
      </c>
      <c r="F55" s="8">
        <f t="shared" si="5"/>
        <v>91</v>
      </c>
      <c r="G55" s="12" t="s">
        <v>105</v>
      </c>
      <c r="H55" s="54">
        <v>175</v>
      </c>
      <c r="I55" s="76">
        <v>220</v>
      </c>
      <c r="J55" s="8">
        <f t="shared" si="1"/>
        <v>395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185</v>
      </c>
      <c r="E56" s="8">
        <f t="shared" si="0"/>
        <v>185</v>
      </c>
      <c r="F56" s="8">
        <f t="shared" si="5"/>
        <v>92</v>
      </c>
      <c r="G56" s="12" t="s">
        <v>107</v>
      </c>
      <c r="H56" s="54">
        <v>175</v>
      </c>
      <c r="I56" s="76">
        <v>220</v>
      </c>
      <c r="J56" s="8">
        <f t="shared" si="1"/>
        <v>395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185</v>
      </c>
      <c r="E57" s="8">
        <f t="shared" si="0"/>
        <v>185</v>
      </c>
      <c r="F57" s="8">
        <f t="shared" si="5"/>
        <v>93</v>
      </c>
      <c r="G57" s="12" t="s">
        <v>109</v>
      </c>
      <c r="H57" s="54">
        <v>175</v>
      </c>
      <c r="I57" s="76">
        <v>220</v>
      </c>
      <c r="J57" s="8">
        <f t="shared" si="1"/>
        <v>395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185</v>
      </c>
      <c r="E58" s="8">
        <f t="shared" si="0"/>
        <v>185</v>
      </c>
      <c r="F58" s="8">
        <f t="shared" si="5"/>
        <v>94</v>
      </c>
      <c r="G58" s="12" t="s">
        <v>111</v>
      </c>
      <c r="H58" s="54">
        <v>175</v>
      </c>
      <c r="I58" s="76">
        <v>220</v>
      </c>
      <c r="J58" s="8">
        <f t="shared" si="1"/>
        <v>395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185</v>
      </c>
      <c r="E59" s="17">
        <f t="shared" si="0"/>
        <v>185</v>
      </c>
      <c r="F59" s="17">
        <f t="shared" si="5"/>
        <v>95</v>
      </c>
      <c r="G59" s="18" t="s">
        <v>113</v>
      </c>
      <c r="H59" s="54">
        <v>175</v>
      </c>
      <c r="I59" s="76">
        <v>220</v>
      </c>
      <c r="J59" s="17">
        <f t="shared" si="1"/>
        <v>395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185</v>
      </c>
      <c r="E60" s="17">
        <f t="shared" si="0"/>
        <v>185</v>
      </c>
      <c r="F60" s="17">
        <f t="shared" si="5"/>
        <v>96</v>
      </c>
      <c r="G60" s="18" t="s">
        <v>115</v>
      </c>
      <c r="H60" s="54">
        <v>175</v>
      </c>
      <c r="I60" s="76">
        <v>220</v>
      </c>
      <c r="J60" s="17">
        <f t="shared" si="1"/>
        <v>395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8.25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 t="s">
        <v>219</v>
      </c>
      <c r="B63" s="123"/>
      <c r="C63" s="123"/>
      <c r="D63" s="123"/>
      <c r="E63" s="126" t="s">
        <v>209</v>
      </c>
      <c r="F63" s="127"/>
      <c r="G63" s="128"/>
      <c r="H63" s="21">
        <v>3.3780000000000001</v>
      </c>
      <c r="I63" s="21">
        <v>4.63</v>
      </c>
      <c r="J63" s="21">
        <f>H63+I63</f>
        <v>8.0079999999999991</v>
      </c>
      <c r="K63" s="2"/>
      <c r="L63" s="22">
        <v>912</v>
      </c>
      <c r="M63" s="32">
        <f>L63/1000</f>
        <v>0.91200000000000003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210</v>
      </c>
      <c r="F64" s="130"/>
      <c r="G64" s="131"/>
      <c r="H64" s="36">
        <f>K81</f>
        <v>0</v>
      </c>
      <c r="I64" s="36">
        <f>L81</f>
        <v>0.91200000000000003</v>
      </c>
      <c r="J64" s="36">
        <f>H64+I64</f>
        <v>0.91200000000000003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211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0.29799999999999999</v>
      </c>
      <c r="N66" s="28">
        <v>0.66</v>
      </c>
      <c r="O66" s="29">
        <f>M66+N66</f>
        <v>0.95799999999999996</v>
      </c>
      <c r="P66" s="29">
        <f>O66/J63*100</f>
        <v>11.963036963036965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3.0620000000000003</v>
      </c>
      <c r="N67" s="29">
        <f>I63+I64-N66-0.018</f>
        <v>4.8639999999999999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0.12758333333333335</v>
      </c>
      <c r="N68" s="32">
        <f>N67/24</f>
        <v>0.20266666666666666</v>
      </c>
      <c r="O68" s="23"/>
      <c r="P68" s="32">
        <f>M68+N68</f>
        <v>0.33025000000000004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127.58333333333336</v>
      </c>
      <c r="N69" s="29">
        <f>N68*1000</f>
        <v>202.66666666666666</v>
      </c>
      <c r="O69" s="23"/>
      <c r="P69" s="29">
        <f>M69+N69</f>
        <v>330.25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69"/>
      <c r="F71" s="2"/>
      <c r="G71" s="2"/>
      <c r="H71" s="2"/>
      <c r="I71" s="2"/>
      <c r="J71" s="69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0.91900000000000004</v>
      </c>
      <c r="M80" s="32">
        <f>K80+L80</f>
        <v>0.91900000000000004</v>
      </c>
      <c r="N80" s="32">
        <f>M80-M63</f>
        <v>7.0000000000000062E-3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0.91200000000000003</v>
      </c>
      <c r="M81" s="32">
        <f>K81+L81</f>
        <v>0.91200000000000003</v>
      </c>
      <c r="N81" s="32">
        <f>N80/2</f>
        <v>3.5000000000000031E-3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6" workbookViewId="0">
      <selection activeCell="L11" sqref="L11:N38"/>
    </sheetView>
  </sheetViews>
  <sheetFormatPr defaultColWidth="14.42578125" defaultRowHeight="15" x14ac:dyDescent="0.25"/>
  <cols>
    <col min="1" max="1" width="10.5703125" style="72" customWidth="1"/>
    <col min="2" max="2" width="18.5703125" style="72" customWidth="1"/>
    <col min="3" max="4" width="12.7109375" style="72" customWidth="1"/>
    <col min="5" max="5" width="14.7109375" style="72" customWidth="1"/>
    <col min="6" max="6" width="12.42578125" style="72" customWidth="1"/>
    <col min="7" max="7" width="15.140625" style="72" customWidth="1"/>
    <col min="8" max="9" width="12.7109375" style="72" customWidth="1"/>
    <col min="10" max="10" width="15" style="72" customWidth="1"/>
    <col min="11" max="11" width="9.140625" style="72" customWidth="1"/>
    <col min="12" max="12" width="13" style="72" customWidth="1"/>
    <col min="13" max="13" width="12.7109375" style="72" customWidth="1"/>
    <col min="14" max="14" width="14.28515625" style="72" customWidth="1"/>
    <col min="15" max="15" width="7.85546875" style="72" customWidth="1"/>
    <col min="16" max="17" width="9.140625" style="72" customWidth="1"/>
    <col min="18" max="16384" width="14.42578125" style="72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3">
      <c r="A3" s="157" t="s">
        <v>213</v>
      </c>
      <c r="B3" s="158"/>
      <c r="C3" s="158"/>
      <c r="D3" s="158"/>
      <c r="E3" s="158"/>
      <c r="F3" s="158"/>
      <c r="G3" s="158"/>
      <c r="H3" s="158"/>
      <c r="I3" s="158"/>
      <c r="J3" s="159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234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/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170</v>
      </c>
      <c r="D13" s="76">
        <v>220</v>
      </c>
      <c r="E13" s="11">
        <f t="shared" ref="E13:E60" si="0">SUM(C13,D13)</f>
        <v>390</v>
      </c>
      <c r="F13" s="8">
        <v>49</v>
      </c>
      <c r="G13" s="12" t="s">
        <v>21</v>
      </c>
      <c r="H13" s="54">
        <v>170</v>
      </c>
      <c r="I13" s="76">
        <v>200</v>
      </c>
      <c r="J13" s="8">
        <f t="shared" ref="J13:J60" si="1">SUM(H13,I13)</f>
        <v>370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170</v>
      </c>
      <c r="D14" s="76">
        <v>220</v>
      </c>
      <c r="E14" s="11">
        <f t="shared" si="0"/>
        <v>390</v>
      </c>
      <c r="F14" s="8">
        <f t="shared" ref="F14:F36" si="3">F13+1</f>
        <v>50</v>
      </c>
      <c r="G14" s="12" t="s">
        <v>23</v>
      </c>
      <c r="H14" s="54">
        <v>170</v>
      </c>
      <c r="I14" s="76">
        <v>200</v>
      </c>
      <c r="J14" s="8">
        <f t="shared" si="1"/>
        <v>370</v>
      </c>
      <c r="K14" s="2"/>
      <c r="L14" s="2" t="s">
        <v>20</v>
      </c>
      <c r="M14" s="7">
        <f>AVERAGE(C13:C16)</f>
        <v>170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170</v>
      </c>
      <c r="D15" s="76">
        <v>220</v>
      </c>
      <c r="E15" s="11">
        <f t="shared" si="0"/>
        <v>390</v>
      </c>
      <c r="F15" s="8">
        <f t="shared" si="3"/>
        <v>51</v>
      </c>
      <c r="G15" s="12" t="s">
        <v>25</v>
      </c>
      <c r="H15" s="54">
        <v>170</v>
      </c>
      <c r="I15" s="76">
        <v>200</v>
      </c>
      <c r="J15" s="8">
        <f t="shared" si="1"/>
        <v>370</v>
      </c>
      <c r="K15" s="2"/>
      <c r="L15" s="2" t="s">
        <v>28</v>
      </c>
      <c r="M15" s="7">
        <f>AVERAGE(C17:C20)</f>
        <v>170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170</v>
      </c>
      <c r="D16" s="76">
        <v>220</v>
      </c>
      <c r="E16" s="11">
        <f t="shared" si="0"/>
        <v>390</v>
      </c>
      <c r="F16" s="8">
        <f t="shared" si="3"/>
        <v>52</v>
      </c>
      <c r="G16" s="12" t="s">
        <v>27</v>
      </c>
      <c r="H16" s="54">
        <v>170</v>
      </c>
      <c r="I16" s="76">
        <v>200</v>
      </c>
      <c r="J16" s="8">
        <f t="shared" si="1"/>
        <v>370</v>
      </c>
      <c r="K16" s="2"/>
      <c r="L16" s="2" t="s">
        <v>36</v>
      </c>
      <c r="M16" s="7">
        <f>AVERAGE(C21:C24)</f>
        <v>170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170</v>
      </c>
      <c r="D17" s="76">
        <v>220</v>
      </c>
      <c r="E17" s="11">
        <f t="shared" si="0"/>
        <v>390</v>
      </c>
      <c r="F17" s="8">
        <f t="shared" si="3"/>
        <v>53</v>
      </c>
      <c r="G17" s="12" t="s">
        <v>29</v>
      </c>
      <c r="H17" s="54">
        <v>170</v>
      </c>
      <c r="I17" s="76">
        <v>200</v>
      </c>
      <c r="J17" s="8">
        <f t="shared" si="1"/>
        <v>370</v>
      </c>
      <c r="K17" s="2"/>
      <c r="L17" s="2" t="s">
        <v>44</v>
      </c>
      <c r="M17" s="7">
        <f>AVERAGE(C25:C28)</f>
        <v>170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170</v>
      </c>
      <c r="D18" s="76">
        <v>220</v>
      </c>
      <c r="E18" s="11">
        <f t="shared" si="0"/>
        <v>390</v>
      </c>
      <c r="F18" s="8">
        <f t="shared" si="3"/>
        <v>54</v>
      </c>
      <c r="G18" s="12" t="s">
        <v>31</v>
      </c>
      <c r="H18" s="54">
        <v>170</v>
      </c>
      <c r="I18" s="76">
        <v>200</v>
      </c>
      <c r="J18" s="8">
        <f t="shared" si="1"/>
        <v>370</v>
      </c>
      <c r="K18" s="2"/>
      <c r="L18" s="2" t="s">
        <v>52</v>
      </c>
      <c r="M18" s="7">
        <f>AVERAGE(C29:C32)</f>
        <v>170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170</v>
      </c>
      <c r="D19" s="76">
        <v>220</v>
      </c>
      <c r="E19" s="11">
        <f t="shared" si="0"/>
        <v>390</v>
      </c>
      <c r="F19" s="8">
        <f t="shared" si="3"/>
        <v>55</v>
      </c>
      <c r="G19" s="12" t="s">
        <v>33</v>
      </c>
      <c r="H19" s="54">
        <v>170</v>
      </c>
      <c r="I19" s="76">
        <v>200</v>
      </c>
      <c r="J19" s="8">
        <f t="shared" si="1"/>
        <v>370</v>
      </c>
      <c r="K19" s="2"/>
      <c r="L19" s="2" t="s">
        <v>60</v>
      </c>
      <c r="M19" s="7">
        <f>AVERAGE(C33:C36)</f>
        <v>170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170</v>
      </c>
      <c r="D20" s="76">
        <v>220</v>
      </c>
      <c r="E20" s="11">
        <f t="shared" si="0"/>
        <v>390</v>
      </c>
      <c r="F20" s="8">
        <f t="shared" si="3"/>
        <v>56</v>
      </c>
      <c r="G20" s="12" t="s">
        <v>35</v>
      </c>
      <c r="H20" s="54">
        <v>170</v>
      </c>
      <c r="I20" s="76">
        <v>200</v>
      </c>
      <c r="J20" s="8">
        <f t="shared" si="1"/>
        <v>370</v>
      </c>
      <c r="K20" s="2"/>
      <c r="L20" s="2" t="s">
        <v>68</v>
      </c>
      <c r="M20" s="7">
        <f>AVERAGE(C37:C40)</f>
        <v>170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170</v>
      </c>
      <c r="D21" s="76">
        <v>220</v>
      </c>
      <c r="E21" s="11">
        <f t="shared" si="0"/>
        <v>390</v>
      </c>
      <c r="F21" s="8">
        <f t="shared" si="3"/>
        <v>57</v>
      </c>
      <c r="G21" s="12" t="s">
        <v>37</v>
      </c>
      <c r="H21" s="54">
        <v>170</v>
      </c>
      <c r="I21" s="76">
        <v>200</v>
      </c>
      <c r="J21" s="8">
        <f t="shared" si="1"/>
        <v>370</v>
      </c>
      <c r="K21" s="2"/>
      <c r="L21" s="2" t="s">
        <v>76</v>
      </c>
      <c r="M21" s="7">
        <f>AVERAGE(C41:C44)</f>
        <v>170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170</v>
      </c>
      <c r="D22" s="76">
        <v>220</v>
      </c>
      <c r="E22" s="11">
        <f t="shared" si="0"/>
        <v>390</v>
      </c>
      <c r="F22" s="8">
        <f t="shared" si="3"/>
        <v>58</v>
      </c>
      <c r="G22" s="12" t="s">
        <v>39</v>
      </c>
      <c r="H22" s="54">
        <v>170</v>
      </c>
      <c r="I22" s="76">
        <v>200</v>
      </c>
      <c r="J22" s="8">
        <f t="shared" si="1"/>
        <v>370</v>
      </c>
      <c r="K22" s="2"/>
      <c r="L22" s="2" t="s">
        <v>84</v>
      </c>
      <c r="M22" s="7">
        <f>AVERAGE(C45:C48)</f>
        <v>170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170</v>
      </c>
      <c r="D23" s="76">
        <v>220</v>
      </c>
      <c r="E23" s="11">
        <f t="shared" si="0"/>
        <v>390</v>
      </c>
      <c r="F23" s="8">
        <f t="shared" si="3"/>
        <v>59</v>
      </c>
      <c r="G23" s="12" t="s">
        <v>41</v>
      </c>
      <c r="H23" s="54">
        <v>170</v>
      </c>
      <c r="I23" s="76">
        <v>200</v>
      </c>
      <c r="J23" s="8">
        <f t="shared" si="1"/>
        <v>370</v>
      </c>
      <c r="K23" s="2"/>
      <c r="L23" s="2" t="s">
        <v>92</v>
      </c>
      <c r="M23" s="7">
        <f>AVERAGE(C49:C52)</f>
        <v>170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170</v>
      </c>
      <c r="D24" s="76">
        <v>220</v>
      </c>
      <c r="E24" s="11">
        <f t="shared" si="0"/>
        <v>390</v>
      </c>
      <c r="F24" s="8">
        <f t="shared" si="3"/>
        <v>60</v>
      </c>
      <c r="G24" s="12" t="s">
        <v>43</v>
      </c>
      <c r="H24" s="54">
        <v>170</v>
      </c>
      <c r="I24" s="76">
        <v>200</v>
      </c>
      <c r="J24" s="8">
        <f t="shared" si="1"/>
        <v>370</v>
      </c>
      <c r="K24" s="2"/>
      <c r="L24" s="13" t="s">
        <v>100</v>
      </c>
      <c r="M24" s="7">
        <f>AVERAGE(C53:C56)</f>
        <v>170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170</v>
      </c>
      <c r="D25" s="76">
        <v>220</v>
      </c>
      <c r="E25" s="11">
        <f t="shared" si="0"/>
        <v>390</v>
      </c>
      <c r="F25" s="8">
        <f t="shared" si="3"/>
        <v>61</v>
      </c>
      <c r="G25" s="12" t="s">
        <v>45</v>
      </c>
      <c r="H25" s="54">
        <v>170</v>
      </c>
      <c r="I25" s="76">
        <v>200</v>
      </c>
      <c r="J25" s="8">
        <f t="shared" si="1"/>
        <v>370</v>
      </c>
      <c r="K25" s="2"/>
      <c r="L25" s="16" t="s">
        <v>108</v>
      </c>
      <c r="M25" s="7">
        <f>AVERAGE(C57:C60)</f>
        <v>170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170</v>
      </c>
      <c r="D26" s="76">
        <v>220</v>
      </c>
      <c r="E26" s="11">
        <f t="shared" si="0"/>
        <v>390</v>
      </c>
      <c r="F26" s="8">
        <f t="shared" si="3"/>
        <v>62</v>
      </c>
      <c r="G26" s="12" t="s">
        <v>47</v>
      </c>
      <c r="H26" s="54">
        <v>170</v>
      </c>
      <c r="I26" s="76">
        <v>200</v>
      </c>
      <c r="J26" s="8">
        <f t="shared" si="1"/>
        <v>370</v>
      </c>
      <c r="K26" s="2"/>
      <c r="L26" s="16" t="s">
        <v>21</v>
      </c>
      <c r="M26" s="7">
        <f>AVERAGE(H13:H16)</f>
        <v>170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170</v>
      </c>
      <c r="D27" s="76">
        <v>220</v>
      </c>
      <c r="E27" s="11">
        <f t="shared" si="0"/>
        <v>390</v>
      </c>
      <c r="F27" s="8">
        <f t="shared" si="3"/>
        <v>63</v>
      </c>
      <c r="G27" s="12" t="s">
        <v>49</v>
      </c>
      <c r="H27" s="54">
        <v>170</v>
      </c>
      <c r="I27" s="76">
        <v>200</v>
      </c>
      <c r="J27" s="8">
        <f t="shared" si="1"/>
        <v>370</v>
      </c>
      <c r="K27" s="2"/>
      <c r="L27" s="24" t="s">
        <v>29</v>
      </c>
      <c r="M27" s="7">
        <f>AVERAGE(H17:H20)</f>
        <v>170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170</v>
      </c>
      <c r="D28" s="76">
        <v>220</v>
      </c>
      <c r="E28" s="11">
        <f t="shared" si="0"/>
        <v>390</v>
      </c>
      <c r="F28" s="8">
        <f t="shared" si="3"/>
        <v>64</v>
      </c>
      <c r="G28" s="12" t="s">
        <v>51</v>
      </c>
      <c r="H28" s="54">
        <v>170</v>
      </c>
      <c r="I28" s="76">
        <v>200</v>
      </c>
      <c r="J28" s="8">
        <f t="shared" si="1"/>
        <v>370</v>
      </c>
      <c r="K28" s="2"/>
      <c r="L28" s="2" t="s">
        <v>37</v>
      </c>
      <c r="M28" s="7">
        <f>AVERAGE(H21:H24)</f>
        <v>170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170</v>
      </c>
      <c r="D29" s="76">
        <v>220</v>
      </c>
      <c r="E29" s="11">
        <f t="shared" si="0"/>
        <v>390</v>
      </c>
      <c r="F29" s="8">
        <f t="shared" si="3"/>
        <v>65</v>
      </c>
      <c r="G29" s="12" t="s">
        <v>53</v>
      </c>
      <c r="H29" s="54">
        <v>170</v>
      </c>
      <c r="I29" s="76">
        <v>200</v>
      </c>
      <c r="J29" s="8">
        <f t="shared" si="1"/>
        <v>370</v>
      </c>
      <c r="K29" s="2"/>
      <c r="L29" s="2" t="s">
        <v>45</v>
      </c>
      <c r="M29" s="7">
        <f>AVERAGE(H25:H28)</f>
        <v>170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170</v>
      </c>
      <c r="D30" s="76">
        <v>220</v>
      </c>
      <c r="E30" s="11">
        <f t="shared" si="0"/>
        <v>390</v>
      </c>
      <c r="F30" s="8">
        <f t="shared" si="3"/>
        <v>66</v>
      </c>
      <c r="G30" s="12" t="s">
        <v>55</v>
      </c>
      <c r="H30" s="54">
        <v>170</v>
      </c>
      <c r="I30" s="76">
        <v>200</v>
      </c>
      <c r="J30" s="8">
        <f t="shared" si="1"/>
        <v>370</v>
      </c>
      <c r="K30" s="2"/>
      <c r="L30" s="2" t="s">
        <v>53</v>
      </c>
      <c r="M30" s="7">
        <f>AVERAGE(H29:H32)</f>
        <v>170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170</v>
      </c>
      <c r="D31" s="76">
        <v>220</v>
      </c>
      <c r="E31" s="11">
        <f t="shared" si="0"/>
        <v>390</v>
      </c>
      <c r="F31" s="8">
        <f t="shared" si="3"/>
        <v>67</v>
      </c>
      <c r="G31" s="12" t="s">
        <v>57</v>
      </c>
      <c r="H31" s="54">
        <v>170</v>
      </c>
      <c r="I31" s="76">
        <v>200</v>
      </c>
      <c r="J31" s="8">
        <f t="shared" si="1"/>
        <v>370</v>
      </c>
      <c r="K31" s="2"/>
      <c r="L31" s="2" t="s">
        <v>61</v>
      </c>
      <c r="M31" s="7">
        <f>AVERAGE(H33:H36)</f>
        <v>170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170</v>
      </c>
      <c r="D32" s="76">
        <v>220</v>
      </c>
      <c r="E32" s="11">
        <f t="shared" si="0"/>
        <v>390</v>
      </c>
      <c r="F32" s="8">
        <f t="shared" si="3"/>
        <v>68</v>
      </c>
      <c r="G32" s="12" t="s">
        <v>59</v>
      </c>
      <c r="H32" s="54">
        <v>170</v>
      </c>
      <c r="I32" s="76">
        <v>200</v>
      </c>
      <c r="J32" s="8">
        <f t="shared" si="1"/>
        <v>370</v>
      </c>
      <c r="K32" s="2"/>
      <c r="L32" s="2" t="s">
        <v>69</v>
      </c>
      <c r="M32" s="7">
        <f>AVERAGE(H37:H40)</f>
        <v>170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170</v>
      </c>
      <c r="D33" s="76">
        <v>220</v>
      </c>
      <c r="E33" s="11">
        <f t="shared" si="0"/>
        <v>390</v>
      </c>
      <c r="F33" s="8">
        <f t="shared" si="3"/>
        <v>69</v>
      </c>
      <c r="G33" s="12" t="s">
        <v>61</v>
      </c>
      <c r="H33" s="54">
        <v>170</v>
      </c>
      <c r="I33" s="76">
        <v>200</v>
      </c>
      <c r="J33" s="8">
        <f t="shared" si="1"/>
        <v>370</v>
      </c>
      <c r="K33" s="2"/>
      <c r="L33" s="2" t="s">
        <v>77</v>
      </c>
      <c r="M33" s="7">
        <f>AVERAGE(H41:H44)</f>
        <v>170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170</v>
      </c>
      <c r="D34" s="76">
        <v>220</v>
      </c>
      <c r="E34" s="11">
        <f t="shared" si="0"/>
        <v>390</v>
      </c>
      <c r="F34" s="8">
        <f t="shared" si="3"/>
        <v>70</v>
      </c>
      <c r="G34" s="12" t="s">
        <v>63</v>
      </c>
      <c r="H34" s="54">
        <v>170</v>
      </c>
      <c r="I34" s="76">
        <v>200</v>
      </c>
      <c r="J34" s="8">
        <f t="shared" si="1"/>
        <v>370</v>
      </c>
      <c r="K34" s="2"/>
      <c r="L34" s="2" t="s">
        <v>85</v>
      </c>
      <c r="M34" s="7">
        <f>AVERAGE(H45:H48)</f>
        <v>170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170</v>
      </c>
      <c r="D35" s="76">
        <v>220</v>
      </c>
      <c r="E35" s="11">
        <f t="shared" si="0"/>
        <v>390</v>
      </c>
      <c r="F35" s="8">
        <f t="shared" si="3"/>
        <v>71</v>
      </c>
      <c r="G35" s="12" t="s">
        <v>65</v>
      </c>
      <c r="H35" s="54">
        <v>170</v>
      </c>
      <c r="I35" s="76">
        <v>200</v>
      </c>
      <c r="J35" s="8">
        <f t="shared" si="1"/>
        <v>370</v>
      </c>
      <c r="K35" s="2"/>
      <c r="L35" s="2" t="s">
        <v>93</v>
      </c>
      <c r="M35" s="7">
        <f>AVERAGE(H49:H52)</f>
        <v>170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170</v>
      </c>
      <c r="D36" s="76">
        <v>220</v>
      </c>
      <c r="E36" s="11">
        <f t="shared" si="0"/>
        <v>390</v>
      </c>
      <c r="F36" s="8">
        <f t="shared" si="3"/>
        <v>72</v>
      </c>
      <c r="G36" s="12" t="s">
        <v>67</v>
      </c>
      <c r="H36" s="54">
        <v>170</v>
      </c>
      <c r="I36" s="76">
        <v>200</v>
      </c>
      <c r="J36" s="8">
        <f t="shared" si="1"/>
        <v>370</v>
      </c>
      <c r="K36" s="2"/>
      <c r="L36" s="110" t="s">
        <v>101</v>
      </c>
      <c r="M36" s="7">
        <f>AVERAGE(H53:H56)</f>
        <v>170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170</v>
      </c>
      <c r="D37" s="76">
        <v>220</v>
      </c>
      <c r="E37" s="11">
        <f t="shared" si="0"/>
        <v>390</v>
      </c>
      <c r="F37" s="8">
        <v>73</v>
      </c>
      <c r="G37" s="12" t="s">
        <v>69</v>
      </c>
      <c r="H37" s="54">
        <v>170</v>
      </c>
      <c r="I37" s="76">
        <v>200</v>
      </c>
      <c r="J37" s="8">
        <f t="shared" si="1"/>
        <v>370</v>
      </c>
      <c r="K37" s="2"/>
      <c r="L37" s="110" t="s">
        <v>109</v>
      </c>
      <c r="M37" s="7">
        <f>AVERAGE(H57:H60)</f>
        <v>170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170</v>
      </c>
      <c r="D38" s="76">
        <v>220</v>
      </c>
      <c r="E38" s="8">
        <f t="shared" si="0"/>
        <v>390</v>
      </c>
      <c r="F38" s="8">
        <f t="shared" ref="F38:F60" si="5">F37+1</f>
        <v>74</v>
      </c>
      <c r="G38" s="12" t="s">
        <v>71</v>
      </c>
      <c r="H38" s="54">
        <v>170</v>
      </c>
      <c r="I38" s="76">
        <v>200</v>
      </c>
      <c r="J38" s="8">
        <f t="shared" si="1"/>
        <v>370</v>
      </c>
      <c r="K38" s="2"/>
      <c r="L38" s="110" t="s">
        <v>312</v>
      </c>
      <c r="M38" s="110">
        <f>AVERAGE(M14:M37)</f>
        <v>170</v>
      </c>
      <c r="N38" s="11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170</v>
      </c>
      <c r="D39" s="76">
        <v>220</v>
      </c>
      <c r="E39" s="8">
        <f t="shared" si="0"/>
        <v>390</v>
      </c>
      <c r="F39" s="8">
        <f t="shared" si="5"/>
        <v>75</v>
      </c>
      <c r="G39" s="12" t="s">
        <v>73</v>
      </c>
      <c r="H39" s="54">
        <v>170</v>
      </c>
      <c r="I39" s="76">
        <v>200</v>
      </c>
      <c r="J39" s="8">
        <f t="shared" si="1"/>
        <v>370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170</v>
      </c>
      <c r="D40" s="76">
        <v>220</v>
      </c>
      <c r="E40" s="8">
        <f t="shared" si="0"/>
        <v>390</v>
      </c>
      <c r="F40" s="8">
        <f t="shared" si="5"/>
        <v>76</v>
      </c>
      <c r="G40" s="12" t="s">
        <v>75</v>
      </c>
      <c r="H40" s="54">
        <v>170</v>
      </c>
      <c r="I40" s="76">
        <v>200</v>
      </c>
      <c r="J40" s="8">
        <f t="shared" si="1"/>
        <v>370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170</v>
      </c>
      <c r="D41" s="76">
        <v>220</v>
      </c>
      <c r="E41" s="8">
        <f t="shared" si="0"/>
        <v>390</v>
      </c>
      <c r="F41" s="8">
        <f t="shared" si="5"/>
        <v>77</v>
      </c>
      <c r="G41" s="12" t="s">
        <v>77</v>
      </c>
      <c r="H41" s="54">
        <v>170</v>
      </c>
      <c r="I41" s="76">
        <v>200</v>
      </c>
      <c r="J41" s="8">
        <f t="shared" si="1"/>
        <v>370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170</v>
      </c>
      <c r="D42" s="76">
        <v>220</v>
      </c>
      <c r="E42" s="8">
        <f t="shared" si="0"/>
        <v>390</v>
      </c>
      <c r="F42" s="8">
        <f t="shared" si="5"/>
        <v>78</v>
      </c>
      <c r="G42" s="12" t="s">
        <v>79</v>
      </c>
      <c r="H42" s="54">
        <v>170</v>
      </c>
      <c r="I42" s="76">
        <v>200</v>
      </c>
      <c r="J42" s="8">
        <f t="shared" si="1"/>
        <v>370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170</v>
      </c>
      <c r="D43" s="76">
        <v>220</v>
      </c>
      <c r="E43" s="8">
        <f t="shared" si="0"/>
        <v>390</v>
      </c>
      <c r="F43" s="8">
        <f t="shared" si="5"/>
        <v>79</v>
      </c>
      <c r="G43" s="12" t="s">
        <v>81</v>
      </c>
      <c r="H43" s="54">
        <v>170</v>
      </c>
      <c r="I43" s="76">
        <v>200</v>
      </c>
      <c r="J43" s="8">
        <f t="shared" si="1"/>
        <v>370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170</v>
      </c>
      <c r="D44" s="76">
        <v>220</v>
      </c>
      <c r="E44" s="8">
        <f t="shared" si="0"/>
        <v>390</v>
      </c>
      <c r="F44" s="8">
        <f t="shared" si="5"/>
        <v>80</v>
      </c>
      <c r="G44" s="12" t="s">
        <v>83</v>
      </c>
      <c r="H44" s="54">
        <v>170</v>
      </c>
      <c r="I44" s="76">
        <v>200</v>
      </c>
      <c r="J44" s="8">
        <f t="shared" si="1"/>
        <v>370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170</v>
      </c>
      <c r="D45" s="76">
        <v>220</v>
      </c>
      <c r="E45" s="8">
        <f t="shared" si="0"/>
        <v>390</v>
      </c>
      <c r="F45" s="8">
        <f t="shared" si="5"/>
        <v>81</v>
      </c>
      <c r="G45" s="12" t="s">
        <v>85</v>
      </c>
      <c r="H45" s="54">
        <v>170</v>
      </c>
      <c r="I45" s="76">
        <v>200</v>
      </c>
      <c r="J45" s="8">
        <f t="shared" si="1"/>
        <v>370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170</v>
      </c>
      <c r="D46" s="76">
        <v>220</v>
      </c>
      <c r="E46" s="8">
        <f t="shared" si="0"/>
        <v>390</v>
      </c>
      <c r="F46" s="8">
        <f t="shared" si="5"/>
        <v>82</v>
      </c>
      <c r="G46" s="12" t="s">
        <v>87</v>
      </c>
      <c r="H46" s="54">
        <v>170</v>
      </c>
      <c r="I46" s="76">
        <v>200</v>
      </c>
      <c r="J46" s="8">
        <f t="shared" si="1"/>
        <v>370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170</v>
      </c>
      <c r="D47" s="76">
        <v>220</v>
      </c>
      <c r="E47" s="8">
        <f t="shared" si="0"/>
        <v>390</v>
      </c>
      <c r="F47" s="8">
        <f t="shared" si="5"/>
        <v>83</v>
      </c>
      <c r="G47" s="12" t="s">
        <v>89</v>
      </c>
      <c r="H47" s="54">
        <v>170</v>
      </c>
      <c r="I47" s="76">
        <v>200</v>
      </c>
      <c r="J47" s="8">
        <f t="shared" si="1"/>
        <v>370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170</v>
      </c>
      <c r="D48" s="76">
        <v>220</v>
      </c>
      <c r="E48" s="8">
        <f t="shared" si="0"/>
        <v>390</v>
      </c>
      <c r="F48" s="8">
        <f t="shared" si="5"/>
        <v>84</v>
      </c>
      <c r="G48" s="12" t="s">
        <v>91</v>
      </c>
      <c r="H48" s="54">
        <v>170</v>
      </c>
      <c r="I48" s="76">
        <v>200</v>
      </c>
      <c r="J48" s="8">
        <f t="shared" si="1"/>
        <v>370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170</v>
      </c>
      <c r="D49" s="76">
        <v>220</v>
      </c>
      <c r="E49" s="8">
        <f t="shared" si="0"/>
        <v>390</v>
      </c>
      <c r="F49" s="8">
        <f t="shared" si="5"/>
        <v>85</v>
      </c>
      <c r="G49" s="12" t="s">
        <v>93</v>
      </c>
      <c r="H49" s="54">
        <v>170</v>
      </c>
      <c r="I49" s="76">
        <v>200</v>
      </c>
      <c r="J49" s="8">
        <f t="shared" si="1"/>
        <v>370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170</v>
      </c>
      <c r="D50" s="76">
        <v>220</v>
      </c>
      <c r="E50" s="8">
        <f t="shared" si="0"/>
        <v>390</v>
      </c>
      <c r="F50" s="8">
        <f t="shared" si="5"/>
        <v>86</v>
      </c>
      <c r="G50" s="12" t="s">
        <v>95</v>
      </c>
      <c r="H50" s="54">
        <v>170</v>
      </c>
      <c r="I50" s="76">
        <v>200</v>
      </c>
      <c r="J50" s="8">
        <f t="shared" si="1"/>
        <v>370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170</v>
      </c>
      <c r="D51" s="76">
        <v>220</v>
      </c>
      <c r="E51" s="8">
        <f t="shared" si="0"/>
        <v>390</v>
      </c>
      <c r="F51" s="8">
        <f t="shared" si="5"/>
        <v>87</v>
      </c>
      <c r="G51" s="12" t="s">
        <v>97</v>
      </c>
      <c r="H51" s="54">
        <v>170</v>
      </c>
      <c r="I51" s="76">
        <v>200</v>
      </c>
      <c r="J51" s="8">
        <f t="shared" si="1"/>
        <v>370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170</v>
      </c>
      <c r="D52" s="76">
        <v>220</v>
      </c>
      <c r="E52" s="8">
        <f t="shared" si="0"/>
        <v>390</v>
      </c>
      <c r="F52" s="8">
        <f t="shared" si="5"/>
        <v>88</v>
      </c>
      <c r="G52" s="12" t="s">
        <v>99</v>
      </c>
      <c r="H52" s="54">
        <v>170</v>
      </c>
      <c r="I52" s="76">
        <v>200</v>
      </c>
      <c r="J52" s="8">
        <f t="shared" si="1"/>
        <v>370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170</v>
      </c>
      <c r="D53" s="76">
        <v>220</v>
      </c>
      <c r="E53" s="8">
        <f t="shared" si="0"/>
        <v>390</v>
      </c>
      <c r="F53" s="8">
        <f t="shared" si="5"/>
        <v>89</v>
      </c>
      <c r="G53" s="12" t="s">
        <v>101</v>
      </c>
      <c r="H53" s="54">
        <v>170</v>
      </c>
      <c r="I53" s="76">
        <v>200</v>
      </c>
      <c r="J53" s="8">
        <f t="shared" si="1"/>
        <v>370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170</v>
      </c>
      <c r="D54" s="76">
        <v>220</v>
      </c>
      <c r="E54" s="8">
        <f t="shared" si="0"/>
        <v>390</v>
      </c>
      <c r="F54" s="8">
        <f t="shared" si="5"/>
        <v>90</v>
      </c>
      <c r="G54" s="12" t="s">
        <v>103</v>
      </c>
      <c r="H54" s="54">
        <v>170</v>
      </c>
      <c r="I54" s="76">
        <v>200</v>
      </c>
      <c r="J54" s="8">
        <f t="shared" si="1"/>
        <v>370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170</v>
      </c>
      <c r="D55" s="76">
        <v>220</v>
      </c>
      <c r="E55" s="8">
        <f t="shared" si="0"/>
        <v>390</v>
      </c>
      <c r="F55" s="8">
        <f t="shared" si="5"/>
        <v>91</v>
      </c>
      <c r="G55" s="12" t="s">
        <v>105</v>
      </c>
      <c r="H55" s="54">
        <v>170</v>
      </c>
      <c r="I55" s="76">
        <v>200</v>
      </c>
      <c r="J55" s="8">
        <f t="shared" si="1"/>
        <v>370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170</v>
      </c>
      <c r="D56" s="76">
        <v>220</v>
      </c>
      <c r="E56" s="8">
        <f t="shared" si="0"/>
        <v>390</v>
      </c>
      <c r="F56" s="8">
        <f t="shared" si="5"/>
        <v>92</v>
      </c>
      <c r="G56" s="12" t="s">
        <v>107</v>
      </c>
      <c r="H56" s="54">
        <v>170</v>
      </c>
      <c r="I56" s="76">
        <v>200</v>
      </c>
      <c r="J56" s="8">
        <f t="shared" si="1"/>
        <v>370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170</v>
      </c>
      <c r="D57" s="76">
        <v>220</v>
      </c>
      <c r="E57" s="8">
        <f t="shared" si="0"/>
        <v>390</v>
      </c>
      <c r="F57" s="8">
        <f t="shared" si="5"/>
        <v>93</v>
      </c>
      <c r="G57" s="12" t="s">
        <v>109</v>
      </c>
      <c r="H57" s="54">
        <v>170</v>
      </c>
      <c r="I57" s="76">
        <v>200</v>
      </c>
      <c r="J57" s="8">
        <f t="shared" si="1"/>
        <v>370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170</v>
      </c>
      <c r="D58" s="76">
        <v>220</v>
      </c>
      <c r="E58" s="8">
        <f t="shared" si="0"/>
        <v>390</v>
      </c>
      <c r="F58" s="8">
        <f t="shared" si="5"/>
        <v>94</v>
      </c>
      <c r="G58" s="12" t="s">
        <v>111</v>
      </c>
      <c r="H58" s="54">
        <v>170</v>
      </c>
      <c r="I58" s="76">
        <v>200</v>
      </c>
      <c r="J58" s="8">
        <f t="shared" si="1"/>
        <v>370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170</v>
      </c>
      <c r="D59" s="76">
        <v>220</v>
      </c>
      <c r="E59" s="17">
        <f t="shared" si="0"/>
        <v>390</v>
      </c>
      <c r="F59" s="17">
        <f t="shared" si="5"/>
        <v>95</v>
      </c>
      <c r="G59" s="18" t="s">
        <v>113</v>
      </c>
      <c r="H59" s="54">
        <v>170</v>
      </c>
      <c r="I59" s="76">
        <v>200</v>
      </c>
      <c r="J59" s="17">
        <f t="shared" si="1"/>
        <v>370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170</v>
      </c>
      <c r="D60" s="76">
        <v>220</v>
      </c>
      <c r="E60" s="17">
        <f t="shared" si="0"/>
        <v>390</v>
      </c>
      <c r="F60" s="17">
        <f t="shared" si="5"/>
        <v>96</v>
      </c>
      <c r="G60" s="18" t="s">
        <v>115</v>
      </c>
      <c r="H60" s="54">
        <v>170</v>
      </c>
      <c r="I60" s="76">
        <v>200</v>
      </c>
      <c r="J60" s="17">
        <f t="shared" si="1"/>
        <v>370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27.75" customHeight="1" x14ac:dyDescent="0.25">
      <c r="A62" s="119"/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214</v>
      </c>
      <c r="F63" s="127"/>
      <c r="G63" s="128"/>
      <c r="H63" s="21">
        <v>3.6419999999999999</v>
      </c>
      <c r="I63" s="21">
        <v>4.76</v>
      </c>
      <c r="J63" s="21">
        <f>H63+I63</f>
        <v>8.4019999999999992</v>
      </c>
      <c r="K63" s="2"/>
      <c r="L63" s="22">
        <f>684+99.166</f>
        <v>783.16599999999994</v>
      </c>
      <c r="M63" s="32">
        <f>L63/1000</f>
        <v>0.78316599999999992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215</v>
      </c>
      <c r="F64" s="130"/>
      <c r="G64" s="131"/>
      <c r="H64" s="36">
        <f>K81</f>
        <v>0</v>
      </c>
      <c r="I64" s="36">
        <f>L81</f>
        <v>0.78316599999999992</v>
      </c>
      <c r="J64" s="36">
        <f>H64+I64</f>
        <v>0.78316599999999992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216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0.30199999999999999</v>
      </c>
      <c r="N66" s="28">
        <v>0.66400000000000003</v>
      </c>
      <c r="O66" s="29">
        <f>M66+N66</f>
        <v>0.96599999999999997</v>
      </c>
      <c r="P66" s="29">
        <f>O66/J63*100</f>
        <v>11.497262556534158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3.3220000000000001</v>
      </c>
      <c r="N67" s="29">
        <f>I63+I64-N66-0.018</f>
        <v>4.8611659999999999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0.13841666666666666</v>
      </c>
      <c r="N68" s="32">
        <f>N67/24</f>
        <v>0.20254858333333334</v>
      </c>
      <c r="O68" s="23"/>
      <c r="P68" s="32">
        <f>M68+N68</f>
        <v>0.34096525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138.41666666666666</v>
      </c>
      <c r="N69" s="29">
        <f>N68*1000</f>
        <v>202.54858333333334</v>
      </c>
      <c r="O69" s="23"/>
      <c r="P69" s="29">
        <f>M69+N69</f>
        <v>340.96524999999997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71"/>
      <c r="F71" s="2"/>
      <c r="G71" s="2"/>
      <c r="H71" s="2"/>
      <c r="I71" s="2"/>
      <c r="J71" s="7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0.91900000000000004</v>
      </c>
      <c r="M80" s="32">
        <f>K80+L80</f>
        <v>0.91900000000000004</v>
      </c>
      <c r="N80" s="32">
        <f>M80-M63</f>
        <v>0.13583400000000012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0.78316599999999992</v>
      </c>
      <c r="M81" s="32">
        <f>K81+L81</f>
        <v>0.78316599999999992</v>
      </c>
      <c r="N81" s="32">
        <f>N80/2</f>
        <v>6.7917000000000061E-2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3" workbookViewId="0">
      <selection activeCell="L11" sqref="L11:N38"/>
    </sheetView>
  </sheetViews>
  <sheetFormatPr defaultColWidth="14.42578125" defaultRowHeight="15" x14ac:dyDescent="0.25"/>
  <cols>
    <col min="1" max="1" width="10.5703125" style="78" customWidth="1"/>
    <col min="2" max="2" width="18.5703125" style="78" customWidth="1"/>
    <col min="3" max="4" width="12.7109375" style="78" customWidth="1"/>
    <col min="5" max="5" width="14.7109375" style="78" customWidth="1"/>
    <col min="6" max="6" width="12.42578125" style="78" customWidth="1"/>
    <col min="7" max="7" width="15.140625" style="78" customWidth="1"/>
    <col min="8" max="9" width="12.7109375" style="78" customWidth="1"/>
    <col min="10" max="10" width="15" style="78" customWidth="1"/>
    <col min="11" max="11" width="9.140625" style="78" customWidth="1"/>
    <col min="12" max="12" width="13" style="78" customWidth="1"/>
    <col min="13" max="13" width="12.7109375" style="78" customWidth="1"/>
    <col min="14" max="14" width="14.28515625" style="78" customWidth="1"/>
    <col min="15" max="15" width="7.85546875" style="78" customWidth="1"/>
    <col min="16" max="17" width="9.140625" style="78" customWidth="1"/>
    <col min="18" max="16384" width="14.42578125" style="78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221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236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222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165</v>
      </c>
      <c r="D13" s="81">
        <v>220</v>
      </c>
      <c r="E13" s="11">
        <f t="shared" ref="E13:E60" si="0">SUM(C13,D13)</f>
        <v>385</v>
      </c>
      <c r="F13" s="8">
        <v>49</v>
      </c>
      <c r="G13" s="12" t="s">
        <v>21</v>
      </c>
      <c r="H13" s="54">
        <v>165</v>
      </c>
      <c r="I13" s="81">
        <v>220</v>
      </c>
      <c r="J13" s="8">
        <f t="shared" ref="J13:J60" si="1">SUM(H13,I13)</f>
        <v>385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165</v>
      </c>
      <c r="D14" s="81">
        <v>220</v>
      </c>
      <c r="E14" s="11">
        <f t="shared" si="0"/>
        <v>385</v>
      </c>
      <c r="F14" s="8">
        <f t="shared" ref="F14:F36" si="3">F13+1</f>
        <v>50</v>
      </c>
      <c r="G14" s="12" t="s">
        <v>23</v>
      </c>
      <c r="H14" s="54">
        <v>165</v>
      </c>
      <c r="I14" s="81">
        <v>220</v>
      </c>
      <c r="J14" s="8">
        <f t="shared" si="1"/>
        <v>385</v>
      </c>
      <c r="K14" s="2"/>
      <c r="L14" s="2" t="s">
        <v>20</v>
      </c>
      <c r="M14" s="7">
        <f>AVERAGE(C13:C16)</f>
        <v>165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165</v>
      </c>
      <c r="D15" s="81">
        <v>220</v>
      </c>
      <c r="E15" s="11">
        <f t="shared" si="0"/>
        <v>385</v>
      </c>
      <c r="F15" s="8">
        <f t="shared" si="3"/>
        <v>51</v>
      </c>
      <c r="G15" s="12" t="s">
        <v>25</v>
      </c>
      <c r="H15" s="54">
        <v>165</v>
      </c>
      <c r="I15" s="81">
        <v>220</v>
      </c>
      <c r="J15" s="8">
        <f t="shared" si="1"/>
        <v>385</v>
      </c>
      <c r="K15" s="2"/>
      <c r="L15" s="2" t="s">
        <v>28</v>
      </c>
      <c r="M15" s="7">
        <f>AVERAGE(C17:C20)</f>
        <v>165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165</v>
      </c>
      <c r="D16" s="81">
        <v>220</v>
      </c>
      <c r="E16" s="11">
        <f t="shared" si="0"/>
        <v>385</v>
      </c>
      <c r="F16" s="8">
        <f t="shared" si="3"/>
        <v>52</v>
      </c>
      <c r="G16" s="12" t="s">
        <v>27</v>
      </c>
      <c r="H16" s="54">
        <v>165</v>
      </c>
      <c r="I16" s="81">
        <v>220</v>
      </c>
      <c r="J16" s="8">
        <f t="shared" si="1"/>
        <v>385</v>
      </c>
      <c r="K16" s="2"/>
      <c r="L16" s="2" t="s">
        <v>36</v>
      </c>
      <c r="M16" s="7">
        <f>AVERAGE(C21:C24)</f>
        <v>165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165</v>
      </c>
      <c r="D17" s="81">
        <v>220</v>
      </c>
      <c r="E17" s="11">
        <f t="shared" si="0"/>
        <v>385</v>
      </c>
      <c r="F17" s="8">
        <f t="shared" si="3"/>
        <v>53</v>
      </c>
      <c r="G17" s="12" t="s">
        <v>29</v>
      </c>
      <c r="H17" s="54">
        <v>165</v>
      </c>
      <c r="I17" s="81">
        <v>220</v>
      </c>
      <c r="J17" s="8">
        <f t="shared" si="1"/>
        <v>385</v>
      </c>
      <c r="K17" s="2"/>
      <c r="L17" s="2" t="s">
        <v>44</v>
      </c>
      <c r="M17" s="7">
        <f>AVERAGE(C25:C28)</f>
        <v>165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165</v>
      </c>
      <c r="D18" s="81">
        <v>220</v>
      </c>
      <c r="E18" s="11">
        <f t="shared" si="0"/>
        <v>385</v>
      </c>
      <c r="F18" s="8">
        <f t="shared" si="3"/>
        <v>54</v>
      </c>
      <c r="G18" s="12" t="s">
        <v>31</v>
      </c>
      <c r="H18" s="54">
        <v>165</v>
      </c>
      <c r="I18" s="81">
        <v>220</v>
      </c>
      <c r="J18" s="8">
        <f t="shared" si="1"/>
        <v>385</v>
      </c>
      <c r="K18" s="2"/>
      <c r="L18" s="2" t="s">
        <v>52</v>
      </c>
      <c r="M18" s="7">
        <f>AVERAGE(C29:C32)</f>
        <v>165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165</v>
      </c>
      <c r="D19" s="81">
        <v>220</v>
      </c>
      <c r="E19" s="11">
        <f t="shared" si="0"/>
        <v>385</v>
      </c>
      <c r="F19" s="8">
        <f t="shared" si="3"/>
        <v>55</v>
      </c>
      <c r="G19" s="12" t="s">
        <v>33</v>
      </c>
      <c r="H19" s="54">
        <v>165</v>
      </c>
      <c r="I19" s="81">
        <v>220</v>
      </c>
      <c r="J19" s="8">
        <f t="shared" si="1"/>
        <v>385</v>
      </c>
      <c r="K19" s="2"/>
      <c r="L19" s="2" t="s">
        <v>60</v>
      </c>
      <c r="M19" s="7">
        <f>AVERAGE(C33:C36)</f>
        <v>165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165</v>
      </c>
      <c r="D20" s="81">
        <v>220</v>
      </c>
      <c r="E20" s="11">
        <f t="shared" si="0"/>
        <v>385</v>
      </c>
      <c r="F20" s="8">
        <f t="shared" si="3"/>
        <v>56</v>
      </c>
      <c r="G20" s="12" t="s">
        <v>35</v>
      </c>
      <c r="H20" s="54">
        <v>165</v>
      </c>
      <c r="I20" s="81">
        <v>220</v>
      </c>
      <c r="J20" s="8">
        <f t="shared" si="1"/>
        <v>385</v>
      </c>
      <c r="K20" s="2"/>
      <c r="L20" s="2" t="s">
        <v>68</v>
      </c>
      <c r="M20" s="7">
        <f>AVERAGE(C37:C40)</f>
        <v>165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165</v>
      </c>
      <c r="D21" s="81">
        <v>220</v>
      </c>
      <c r="E21" s="11">
        <f t="shared" si="0"/>
        <v>385</v>
      </c>
      <c r="F21" s="8">
        <f t="shared" si="3"/>
        <v>57</v>
      </c>
      <c r="G21" s="12" t="s">
        <v>37</v>
      </c>
      <c r="H21" s="54">
        <v>165</v>
      </c>
      <c r="I21" s="81">
        <v>220</v>
      </c>
      <c r="J21" s="8">
        <f t="shared" si="1"/>
        <v>385</v>
      </c>
      <c r="K21" s="2"/>
      <c r="L21" s="2" t="s">
        <v>76</v>
      </c>
      <c r="M21" s="7">
        <f>AVERAGE(C41:C44)</f>
        <v>165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165</v>
      </c>
      <c r="D22" s="81">
        <v>220</v>
      </c>
      <c r="E22" s="11">
        <f t="shared" si="0"/>
        <v>385</v>
      </c>
      <c r="F22" s="8">
        <f t="shared" si="3"/>
        <v>58</v>
      </c>
      <c r="G22" s="12" t="s">
        <v>39</v>
      </c>
      <c r="H22" s="54">
        <v>165</v>
      </c>
      <c r="I22" s="81">
        <v>220</v>
      </c>
      <c r="J22" s="8">
        <f t="shared" si="1"/>
        <v>385</v>
      </c>
      <c r="K22" s="2"/>
      <c r="L22" s="2" t="s">
        <v>84</v>
      </c>
      <c r="M22" s="7">
        <f>AVERAGE(C45:C48)</f>
        <v>165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165</v>
      </c>
      <c r="D23" s="81">
        <v>220</v>
      </c>
      <c r="E23" s="11">
        <f t="shared" si="0"/>
        <v>385</v>
      </c>
      <c r="F23" s="8">
        <f t="shared" si="3"/>
        <v>59</v>
      </c>
      <c r="G23" s="12" t="s">
        <v>41</v>
      </c>
      <c r="H23" s="54">
        <v>165</v>
      </c>
      <c r="I23" s="81">
        <v>220</v>
      </c>
      <c r="J23" s="8">
        <f t="shared" si="1"/>
        <v>385</v>
      </c>
      <c r="K23" s="2"/>
      <c r="L23" s="2" t="s">
        <v>92</v>
      </c>
      <c r="M23" s="7">
        <f>AVERAGE(C49:C52)</f>
        <v>165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165</v>
      </c>
      <c r="D24" s="81">
        <v>220</v>
      </c>
      <c r="E24" s="11">
        <f t="shared" si="0"/>
        <v>385</v>
      </c>
      <c r="F24" s="8">
        <f t="shared" si="3"/>
        <v>60</v>
      </c>
      <c r="G24" s="12" t="s">
        <v>43</v>
      </c>
      <c r="H24" s="54">
        <v>165</v>
      </c>
      <c r="I24" s="81">
        <v>220</v>
      </c>
      <c r="J24" s="8">
        <f t="shared" si="1"/>
        <v>385</v>
      </c>
      <c r="K24" s="2"/>
      <c r="L24" s="13" t="s">
        <v>100</v>
      </c>
      <c r="M24" s="7">
        <f>AVERAGE(C53:C56)</f>
        <v>165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165</v>
      </c>
      <c r="D25" s="81">
        <v>220</v>
      </c>
      <c r="E25" s="11">
        <f t="shared" si="0"/>
        <v>385</v>
      </c>
      <c r="F25" s="8">
        <f t="shared" si="3"/>
        <v>61</v>
      </c>
      <c r="G25" s="12" t="s">
        <v>45</v>
      </c>
      <c r="H25" s="54">
        <v>165</v>
      </c>
      <c r="I25" s="81">
        <v>220</v>
      </c>
      <c r="J25" s="8">
        <f t="shared" si="1"/>
        <v>385</v>
      </c>
      <c r="K25" s="2"/>
      <c r="L25" s="16" t="s">
        <v>108</v>
      </c>
      <c r="M25" s="7">
        <f>AVERAGE(C57:C60)</f>
        <v>165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165</v>
      </c>
      <c r="D26" s="81">
        <v>220</v>
      </c>
      <c r="E26" s="11">
        <f t="shared" si="0"/>
        <v>385</v>
      </c>
      <c r="F26" s="8">
        <f t="shared" si="3"/>
        <v>62</v>
      </c>
      <c r="G26" s="12" t="s">
        <v>47</v>
      </c>
      <c r="H26" s="54">
        <v>165</v>
      </c>
      <c r="I26" s="81">
        <v>220</v>
      </c>
      <c r="J26" s="8">
        <f t="shared" si="1"/>
        <v>385</v>
      </c>
      <c r="K26" s="2"/>
      <c r="L26" s="16" t="s">
        <v>21</v>
      </c>
      <c r="M26" s="7">
        <f>AVERAGE(H13:H16)</f>
        <v>165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165</v>
      </c>
      <c r="D27" s="81">
        <v>220</v>
      </c>
      <c r="E27" s="11">
        <f t="shared" si="0"/>
        <v>385</v>
      </c>
      <c r="F27" s="8">
        <f t="shared" si="3"/>
        <v>63</v>
      </c>
      <c r="G27" s="12" t="s">
        <v>49</v>
      </c>
      <c r="H27" s="54">
        <v>165</v>
      </c>
      <c r="I27" s="81">
        <v>220</v>
      </c>
      <c r="J27" s="8">
        <f t="shared" si="1"/>
        <v>385</v>
      </c>
      <c r="K27" s="2"/>
      <c r="L27" s="24" t="s">
        <v>29</v>
      </c>
      <c r="M27" s="7">
        <f>AVERAGE(H17:H20)</f>
        <v>165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165</v>
      </c>
      <c r="D28" s="81">
        <v>220</v>
      </c>
      <c r="E28" s="11">
        <f t="shared" si="0"/>
        <v>385</v>
      </c>
      <c r="F28" s="8">
        <f t="shared" si="3"/>
        <v>64</v>
      </c>
      <c r="G28" s="12" t="s">
        <v>51</v>
      </c>
      <c r="H28" s="54">
        <v>165</v>
      </c>
      <c r="I28" s="81">
        <v>220</v>
      </c>
      <c r="J28" s="8">
        <f t="shared" si="1"/>
        <v>385</v>
      </c>
      <c r="K28" s="2"/>
      <c r="L28" s="2" t="s">
        <v>37</v>
      </c>
      <c r="M28" s="7">
        <f>AVERAGE(H21:H24)</f>
        <v>165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165</v>
      </c>
      <c r="D29" s="81">
        <v>220</v>
      </c>
      <c r="E29" s="11">
        <f t="shared" si="0"/>
        <v>385</v>
      </c>
      <c r="F29" s="8">
        <f t="shared" si="3"/>
        <v>65</v>
      </c>
      <c r="G29" s="12" t="s">
        <v>53</v>
      </c>
      <c r="H29" s="54">
        <v>165</v>
      </c>
      <c r="I29" s="81">
        <v>220</v>
      </c>
      <c r="J29" s="8">
        <f t="shared" si="1"/>
        <v>385</v>
      </c>
      <c r="K29" s="2"/>
      <c r="L29" s="2" t="s">
        <v>45</v>
      </c>
      <c r="M29" s="7">
        <f>AVERAGE(H25:H28)</f>
        <v>165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165</v>
      </c>
      <c r="D30" s="81">
        <v>220</v>
      </c>
      <c r="E30" s="11">
        <f t="shared" si="0"/>
        <v>385</v>
      </c>
      <c r="F30" s="8">
        <f t="shared" si="3"/>
        <v>66</v>
      </c>
      <c r="G30" s="12" t="s">
        <v>55</v>
      </c>
      <c r="H30" s="54">
        <v>165</v>
      </c>
      <c r="I30" s="81">
        <v>220</v>
      </c>
      <c r="J30" s="8">
        <f t="shared" si="1"/>
        <v>385</v>
      </c>
      <c r="K30" s="2"/>
      <c r="L30" s="2" t="s">
        <v>53</v>
      </c>
      <c r="M30" s="7">
        <f>AVERAGE(H29:H32)</f>
        <v>165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165</v>
      </c>
      <c r="D31" s="81">
        <v>220</v>
      </c>
      <c r="E31" s="11">
        <f t="shared" si="0"/>
        <v>385</v>
      </c>
      <c r="F31" s="8">
        <f t="shared" si="3"/>
        <v>67</v>
      </c>
      <c r="G31" s="12" t="s">
        <v>57</v>
      </c>
      <c r="H31" s="54">
        <v>165</v>
      </c>
      <c r="I31" s="81">
        <v>220</v>
      </c>
      <c r="J31" s="8">
        <f t="shared" si="1"/>
        <v>385</v>
      </c>
      <c r="K31" s="2"/>
      <c r="L31" s="2" t="s">
        <v>61</v>
      </c>
      <c r="M31" s="7">
        <f>AVERAGE(H33:H36)</f>
        <v>165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165</v>
      </c>
      <c r="D32" s="81">
        <v>220</v>
      </c>
      <c r="E32" s="11">
        <f t="shared" si="0"/>
        <v>385</v>
      </c>
      <c r="F32" s="8">
        <f t="shared" si="3"/>
        <v>68</v>
      </c>
      <c r="G32" s="12" t="s">
        <v>59</v>
      </c>
      <c r="H32" s="54">
        <v>165</v>
      </c>
      <c r="I32" s="81">
        <v>220</v>
      </c>
      <c r="J32" s="8">
        <f t="shared" si="1"/>
        <v>385</v>
      </c>
      <c r="K32" s="2"/>
      <c r="L32" s="2" t="s">
        <v>69</v>
      </c>
      <c r="M32" s="7">
        <f>AVERAGE(H37:H40)</f>
        <v>165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165</v>
      </c>
      <c r="D33" s="81">
        <v>220</v>
      </c>
      <c r="E33" s="11">
        <f t="shared" si="0"/>
        <v>385</v>
      </c>
      <c r="F33" s="8">
        <f t="shared" si="3"/>
        <v>69</v>
      </c>
      <c r="G33" s="12" t="s">
        <v>61</v>
      </c>
      <c r="H33" s="54">
        <v>165</v>
      </c>
      <c r="I33" s="81">
        <v>220</v>
      </c>
      <c r="J33" s="8">
        <f t="shared" si="1"/>
        <v>385</v>
      </c>
      <c r="K33" s="2"/>
      <c r="L33" s="2" t="s">
        <v>77</v>
      </c>
      <c r="M33" s="7">
        <f>AVERAGE(H41:H44)</f>
        <v>165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165</v>
      </c>
      <c r="D34" s="81">
        <v>220</v>
      </c>
      <c r="E34" s="11">
        <f t="shared" si="0"/>
        <v>385</v>
      </c>
      <c r="F34" s="8">
        <f t="shared" si="3"/>
        <v>70</v>
      </c>
      <c r="G34" s="12" t="s">
        <v>63</v>
      </c>
      <c r="H34" s="54">
        <v>165</v>
      </c>
      <c r="I34" s="81">
        <v>220</v>
      </c>
      <c r="J34" s="8">
        <f t="shared" si="1"/>
        <v>385</v>
      </c>
      <c r="K34" s="2"/>
      <c r="L34" s="2" t="s">
        <v>85</v>
      </c>
      <c r="M34" s="7">
        <f>AVERAGE(H45:H48)</f>
        <v>165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165</v>
      </c>
      <c r="D35" s="81">
        <v>220</v>
      </c>
      <c r="E35" s="11">
        <f t="shared" si="0"/>
        <v>385</v>
      </c>
      <c r="F35" s="8">
        <f t="shared" si="3"/>
        <v>71</v>
      </c>
      <c r="G35" s="12" t="s">
        <v>65</v>
      </c>
      <c r="H35" s="54">
        <v>165</v>
      </c>
      <c r="I35" s="81">
        <v>220</v>
      </c>
      <c r="J35" s="8">
        <f t="shared" si="1"/>
        <v>385</v>
      </c>
      <c r="K35" s="2"/>
      <c r="L35" s="2" t="s">
        <v>93</v>
      </c>
      <c r="M35" s="7">
        <f>AVERAGE(H49:H52)</f>
        <v>165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165</v>
      </c>
      <c r="D36" s="81">
        <v>220</v>
      </c>
      <c r="E36" s="11">
        <f t="shared" si="0"/>
        <v>385</v>
      </c>
      <c r="F36" s="8">
        <f t="shared" si="3"/>
        <v>72</v>
      </c>
      <c r="G36" s="12" t="s">
        <v>67</v>
      </c>
      <c r="H36" s="54">
        <v>165</v>
      </c>
      <c r="I36" s="81">
        <v>220</v>
      </c>
      <c r="J36" s="8">
        <f t="shared" si="1"/>
        <v>385</v>
      </c>
      <c r="K36" s="2"/>
      <c r="L36" s="110" t="s">
        <v>101</v>
      </c>
      <c r="M36" s="7">
        <f>AVERAGE(H53:H56)</f>
        <v>165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165</v>
      </c>
      <c r="D37" s="81">
        <v>220</v>
      </c>
      <c r="E37" s="11">
        <f t="shared" si="0"/>
        <v>385</v>
      </c>
      <c r="F37" s="8">
        <v>73</v>
      </c>
      <c r="G37" s="12" t="s">
        <v>69</v>
      </c>
      <c r="H37" s="54">
        <v>165</v>
      </c>
      <c r="I37" s="81">
        <v>220</v>
      </c>
      <c r="J37" s="8">
        <f t="shared" si="1"/>
        <v>385</v>
      </c>
      <c r="K37" s="2"/>
      <c r="L37" s="110" t="s">
        <v>109</v>
      </c>
      <c r="M37" s="7">
        <f>AVERAGE(H57:H60)</f>
        <v>165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165</v>
      </c>
      <c r="D38" s="81">
        <v>220</v>
      </c>
      <c r="E38" s="8">
        <f t="shared" si="0"/>
        <v>385</v>
      </c>
      <c r="F38" s="8">
        <f t="shared" ref="F38:F60" si="5">F37+1</f>
        <v>74</v>
      </c>
      <c r="G38" s="12" t="s">
        <v>71</v>
      </c>
      <c r="H38" s="54">
        <v>165</v>
      </c>
      <c r="I38" s="81">
        <v>220</v>
      </c>
      <c r="J38" s="8">
        <f t="shared" si="1"/>
        <v>385</v>
      </c>
      <c r="K38" s="2"/>
      <c r="L38" s="110" t="s">
        <v>312</v>
      </c>
      <c r="M38" s="110">
        <f>AVERAGE(M14:M37)</f>
        <v>165</v>
      </c>
      <c r="N38" s="110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165</v>
      </c>
      <c r="D39" s="81">
        <v>220</v>
      </c>
      <c r="E39" s="8">
        <f t="shared" si="0"/>
        <v>385</v>
      </c>
      <c r="F39" s="8">
        <f t="shared" si="5"/>
        <v>75</v>
      </c>
      <c r="G39" s="12" t="s">
        <v>73</v>
      </c>
      <c r="H39" s="54">
        <v>165</v>
      </c>
      <c r="I39" s="81">
        <v>220</v>
      </c>
      <c r="J39" s="8">
        <f t="shared" si="1"/>
        <v>385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165</v>
      </c>
      <c r="D40" s="81">
        <v>220</v>
      </c>
      <c r="E40" s="8">
        <f t="shared" si="0"/>
        <v>385</v>
      </c>
      <c r="F40" s="8">
        <f t="shared" si="5"/>
        <v>76</v>
      </c>
      <c r="G40" s="12" t="s">
        <v>75</v>
      </c>
      <c r="H40" s="54">
        <v>165</v>
      </c>
      <c r="I40" s="81">
        <v>220</v>
      </c>
      <c r="J40" s="8">
        <f t="shared" si="1"/>
        <v>385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165</v>
      </c>
      <c r="D41" s="81">
        <v>220</v>
      </c>
      <c r="E41" s="8">
        <f t="shared" si="0"/>
        <v>385</v>
      </c>
      <c r="F41" s="8">
        <f t="shared" si="5"/>
        <v>77</v>
      </c>
      <c r="G41" s="12" t="s">
        <v>77</v>
      </c>
      <c r="H41" s="54">
        <v>165</v>
      </c>
      <c r="I41" s="81">
        <v>220</v>
      </c>
      <c r="J41" s="8">
        <f t="shared" si="1"/>
        <v>385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165</v>
      </c>
      <c r="D42" s="81">
        <v>220</v>
      </c>
      <c r="E42" s="8">
        <f t="shared" si="0"/>
        <v>385</v>
      </c>
      <c r="F42" s="8">
        <f t="shared" si="5"/>
        <v>78</v>
      </c>
      <c r="G42" s="12" t="s">
        <v>79</v>
      </c>
      <c r="H42" s="54">
        <v>165</v>
      </c>
      <c r="I42" s="81">
        <v>220</v>
      </c>
      <c r="J42" s="8">
        <f t="shared" si="1"/>
        <v>385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165</v>
      </c>
      <c r="D43" s="81">
        <v>220</v>
      </c>
      <c r="E43" s="8">
        <f t="shared" si="0"/>
        <v>385</v>
      </c>
      <c r="F43" s="8">
        <f t="shared" si="5"/>
        <v>79</v>
      </c>
      <c r="G43" s="12" t="s">
        <v>81</v>
      </c>
      <c r="H43" s="54">
        <v>165</v>
      </c>
      <c r="I43" s="81">
        <v>220</v>
      </c>
      <c r="J43" s="8">
        <f t="shared" si="1"/>
        <v>385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165</v>
      </c>
      <c r="D44" s="81">
        <v>220</v>
      </c>
      <c r="E44" s="8">
        <f t="shared" si="0"/>
        <v>385</v>
      </c>
      <c r="F44" s="8">
        <f t="shared" si="5"/>
        <v>80</v>
      </c>
      <c r="G44" s="12" t="s">
        <v>83</v>
      </c>
      <c r="H44" s="54">
        <v>165</v>
      </c>
      <c r="I44" s="81">
        <v>220</v>
      </c>
      <c r="J44" s="8">
        <f t="shared" si="1"/>
        <v>385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165</v>
      </c>
      <c r="D45" s="81">
        <v>220</v>
      </c>
      <c r="E45" s="8">
        <f t="shared" si="0"/>
        <v>385</v>
      </c>
      <c r="F45" s="8">
        <f t="shared" si="5"/>
        <v>81</v>
      </c>
      <c r="G45" s="12" t="s">
        <v>85</v>
      </c>
      <c r="H45" s="54">
        <v>165</v>
      </c>
      <c r="I45" s="81">
        <v>220</v>
      </c>
      <c r="J45" s="8">
        <f t="shared" si="1"/>
        <v>385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165</v>
      </c>
      <c r="D46" s="81">
        <v>220</v>
      </c>
      <c r="E46" s="8">
        <f t="shared" si="0"/>
        <v>385</v>
      </c>
      <c r="F46" s="8">
        <f t="shared" si="5"/>
        <v>82</v>
      </c>
      <c r="G46" s="12" t="s">
        <v>87</v>
      </c>
      <c r="H46" s="54">
        <v>165</v>
      </c>
      <c r="I46" s="81">
        <v>220</v>
      </c>
      <c r="J46" s="8">
        <f t="shared" si="1"/>
        <v>385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165</v>
      </c>
      <c r="D47" s="81">
        <v>220</v>
      </c>
      <c r="E47" s="8">
        <f t="shared" si="0"/>
        <v>385</v>
      </c>
      <c r="F47" s="8">
        <f t="shared" si="5"/>
        <v>83</v>
      </c>
      <c r="G47" s="12" t="s">
        <v>89</v>
      </c>
      <c r="H47" s="54">
        <v>165</v>
      </c>
      <c r="I47" s="81">
        <v>220</v>
      </c>
      <c r="J47" s="8">
        <f t="shared" si="1"/>
        <v>385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165</v>
      </c>
      <c r="D48" s="81">
        <v>220</v>
      </c>
      <c r="E48" s="8">
        <f t="shared" si="0"/>
        <v>385</v>
      </c>
      <c r="F48" s="8">
        <f t="shared" si="5"/>
        <v>84</v>
      </c>
      <c r="G48" s="12" t="s">
        <v>91</v>
      </c>
      <c r="H48" s="54">
        <v>165</v>
      </c>
      <c r="I48" s="81">
        <v>220</v>
      </c>
      <c r="J48" s="8">
        <f t="shared" si="1"/>
        <v>385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165</v>
      </c>
      <c r="D49" s="81">
        <v>220</v>
      </c>
      <c r="E49" s="8">
        <f t="shared" si="0"/>
        <v>385</v>
      </c>
      <c r="F49" s="8">
        <f t="shared" si="5"/>
        <v>85</v>
      </c>
      <c r="G49" s="12" t="s">
        <v>93</v>
      </c>
      <c r="H49" s="54">
        <v>165</v>
      </c>
      <c r="I49" s="81">
        <v>220</v>
      </c>
      <c r="J49" s="8">
        <f t="shared" si="1"/>
        <v>385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165</v>
      </c>
      <c r="D50" s="81">
        <v>220</v>
      </c>
      <c r="E50" s="8">
        <f t="shared" si="0"/>
        <v>385</v>
      </c>
      <c r="F50" s="8">
        <f t="shared" si="5"/>
        <v>86</v>
      </c>
      <c r="G50" s="12" t="s">
        <v>95</v>
      </c>
      <c r="H50" s="54">
        <v>165</v>
      </c>
      <c r="I50" s="81">
        <v>220</v>
      </c>
      <c r="J50" s="8">
        <f t="shared" si="1"/>
        <v>385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165</v>
      </c>
      <c r="D51" s="81">
        <v>220</v>
      </c>
      <c r="E51" s="8">
        <f t="shared" si="0"/>
        <v>385</v>
      </c>
      <c r="F51" s="8">
        <f t="shared" si="5"/>
        <v>87</v>
      </c>
      <c r="G51" s="12" t="s">
        <v>97</v>
      </c>
      <c r="H51" s="54">
        <v>165</v>
      </c>
      <c r="I51" s="81">
        <v>220</v>
      </c>
      <c r="J51" s="8">
        <f t="shared" si="1"/>
        <v>385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165</v>
      </c>
      <c r="D52" s="81">
        <v>220</v>
      </c>
      <c r="E52" s="8">
        <f t="shared" si="0"/>
        <v>385</v>
      </c>
      <c r="F52" s="8">
        <f t="shared" si="5"/>
        <v>88</v>
      </c>
      <c r="G52" s="12" t="s">
        <v>99</v>
      </c>
      <c r="H52" s="54">
        <v>165</v>
      </c>
      <c r="I52" s="81">
        <v>220</v>
      </c>
      <c r="J52" s="8">
        <f t="shared" si="1"/>
        <v>385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165</v>
      </c>
      <c r="D53" s="81">
        <v>220</v>
      </c>
      <c r="E53" s="8">
        <f t="shared" si="0"/>
        <v>385</v>
      </c>
      <c r="F53" s="8">
        <f t="shared" si="5"/>
        <v>89</v>
      </c>
      <c r="G53" s="12" t="s">
        <v>101</v>
      </c>
      <c r="H53" s="54">
        <v>165</v>
      </c>
      <c r="I53" s="81">
        <v>220</v>
      </c>
      <c r="J53" s="8">
        <f t="shared" si="1"/>
        <v>385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165</v>
      </c>
      <c r="D54" s="81">
        <v>220</v>
      </c>
      <c r="E54" s="8">
        <f t="shared" si="0"/>
        <v>385</v>
      </c>
      <c r="F54" s="8">
        <f t="shared" si="5"/>
        <v>90</v>
      </c>
      <c r="G54" s="12" t="s">
        <v>103</v>
      </c>
      <c r="H54" s="54">
        <v>165</v>
      </c>
      <c r="I54" s="81">
        <v>220</v>
      </c>
      <c r="J54" s="8">
        <f t="shared" si="1"/>
        <v>385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165</v>
      </c>
      <c r="D55" s="81">
        <v>220</v>
      </c>
      <c r="E55" s="8">
        <f t="shared" si="0"/>
        <v>385</v>
      </c>
      <c r="F55" s="8">
        <f t="shared" si="5"/>
        <v>91</v>
      </c>
      <c r="G55" s="12" t="s">
        <v>105</v>
      </c>
      <c r="H55" s="54">
        <v>165</v>
      </c>
      <c r="I55" s="81">
        <v>220</v>
      </c>
      <c r="J55" s="8">
        <f t="shared" si="1"/>
        <v>385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165</v>
      </c>
      <c r="D56" s="81">
        <v>220</v>
      </c>
      <c r="E56" s="8">
        <f t="shared" si="0"/>
        <v>385</v>
      </c>
      <c r="F56" s="8">
        <f t="shared" si="5"/>
        <v>92</v>
      </c>
      <c r="G56" s="12" t="s">
        <v>107</v>
      </c>
      <c r="H56" s="54">
        <v>165</v>
      </c>
      <c r="I56" s="81">
        <v>220</v>
      </c>
      <c r="J56" s="8">
        <f t="shared" si="1"/>
        <v>385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165</v>
      </c>
      <c r="D57" s="81">
        <v>220</v>
      </c>
      <c r="E57" s="8">
        <f t="shared" si="0"/>
        <v>385</v>
      </c>
      <c r="F57" s="8">
        <f t="shared" si="5"/>
        <v>93</v>
      </c>
      <c r="G57" s="12" t="s">
        <v>109</v>
      </c>
      <c r="H57" s="54">
        <v>165</v>
      </c>
      <c r="I57" s="81">
        <v>220</v>
      </c>
      <c r="J57" s="8">
        <f t="shared" si="1"/>
        <v>385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165</v>
      </c>
      <c r="D58" s="81">
        <v>220</v>
      </c>
      <c r="E58" s="8">
        <f t="shared" si="0"/>
        <v>385</v>
      </c>
      <c r="F58" s="8">
        <f t="shared" si="5"/>
        <v>94</v>
      </c>
      <c r="G58" s="12" t="s">
        <v>111</v>
      </c>
      <c r="H58" s="54">
        <v>165</v>
      </c>
      <c r="I58" s="81">
        <v>220</v>
      </c>
      <c r="J58" s="8">
        <f t="shared" si="1"/>
        <v>385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165</v>
      </c>
      <c r="D59" s="81">
        <v>220</v>
      </c>
      <c r="E59" s="17">
        <f t="shared" si="0"/>
        <v>385</v>
      </c>
      <c r="F59" s="17">
        <f t="shared" si="5"/>
        <v>95</v>
      </c>
      <c r="G59" s="18" t="s">
        <v>113</v>
      </c>
      <c r="H59" s="54">
        <v>165</v>
      </c>
      <c r="I59" s="81">
        <v>220</v>
      </c>
      <c r="J59" s="17">
        <f t="shared" si="1"/>
        <v>385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165</v>
      </c>
      <c r="D60" s="81">
        <v>220</v>
      </c>
      <c r="E60" s="17">
        <f t="shared" si="0"/>
        <v>385</v>
      </c>
      <c r="F60" s="17">
        <f t="shared" si="5"/>
        <v>96</v>
      </c>
      <c r="G60" s="18" t="s">
        <v>115</v>
      </c>
      <c r="H60" s="54">
        <v>165</v>
      </c>
      <c r="I60" s="81">
        <v>220</v>
      </c>
      <c r="J60" s="17">
        <f t="shared" si="1"/>
        <v>385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3.75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 t="s">
        <v>226</v>
      </c>
      <c r="B63" s="123"/>
      <c r="C63" s="123"/>
      <c r="D63" s="123"/>
      <c r="E63" s="126" t="s">
        <v>223</v>
      </c>
      <c r="F63" s="127"/>
      <c r="G63" s="128"/>
      <c r="H63" s="21">
        <v>0.72</v>
      </c>
      <c r="I63" s="21">
        <v>2.3780000000000001</v>
      </c>
      <c r="J63" s="21">
        <f>H63+I63</f>
        <v>3.0979999999999999</v>
      </c>
      <c r="K63" s="2"/>
      <c r="L63" s="22">
        <f>442.166</f>
        <v>442.166</v>
      </c>
      <c r="M63" s="32">
        <f>L63/1000</f>
        <v>0.442166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224</v>
      </c>
      <c r="F64" s="130"/>
      <c r="G64" s="131"/>
      <c r="H64" s="36">
        <f>K82</f>
        <v>0</v>
      </c>
      <c r="I64" s="36">
        <f>L82</f>
        <v>0.442166</v>
      </c>
      <c r="J64" s="36">
        <f>H64+I64</f>
        <v>0.442166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228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0.193</v>
      </c>
      <c r="N66" s="28">
        <v>0.42499999999999999</v>
      </c>
      <c r="O66" s="29">
        <f>M66+N66</f>
        <v>0.61799999999999999</v>
      </c>
      <c r="P66" s="29">
        <f>O66/J63*100</f>
        <v>19.948353776630086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0.5089999999999999</v>
      </c>
      <c r="N67" s="29">
        <f>I63+I64-N66-0.018</f>
        <v>2.3771660000000003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>
        <v>2.5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2.1208333333333329E-2</v>
      </c>
      <c r="N69" s="32">
        <f>(N67+N68)/24</f>
        <v>0.20321525000000004</v>
      </c>
      <c r="O69" s="23"/>
      <c r="P69" s="32">
        <f>M69+N69</f>
        <v>0.22442358333333337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21.208333333333329</v>
      </c>
      <c r="N70" s="29">
        <f>N69*1000</f>
        <v>203.21525000000005</v>
      </c>
      <c r="O70" s="23"/>
      <c r="P70" s="29">
        <f>M70+N70</f>
        <v>224.4235833333334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77"/>
      <c r="F72" s="2"/>
      <c r="G72" s="2"/>
      <c r="H72" s="2"/>
      <c r="I72" s="2"/>
      <c r="J72" s="77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0.91900000000000004</v>
      </c>
      <c r="M81" s="32">
        <f>K81+L81</f>
        <v>0.91900000000000004</v>
      </c>
      <c r="N81" s="32">
        <f>M81-M63</f>
        <v>0.47683400000000004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0.442166</v>
      </c>
      <c r="M82" s="32">
        <f>K82+L82</f>
        <v>0.442166</v>
      </c>
      <c r="N82" s="32">
        <f>N81/2</f>
        <v>0.23841700000000002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80" customWidth="1"/>
    <col min="2" max="2" width="18.5703125" style="80" customWidth="1"/>
    <col min="3" max="4" width="12.7109375" style="80" customWidth="1"/>
    <col min="5" max="5" width="14.7109375" style="80" customWidth="1"/>
    <col min="6" max="6" width="12.42578125" style="80" customWidth="1"/>
    <col min="7" max="7" width="15.140625" style="80" customWidth="1"/>
    <col min="8" max="9" width="12.7109375" style="80" customWidth="1"/>
    <col min="10" max="10" width="15" style="80" customWidth="1"/>
    <col min="11" max="11" width="9.140625" style="80" customWidth="1"/>
    <col min="12" max="12" width="13" style="80" customWidth="1"/>
    <col min="13" max="13" width="12.7109375" style="80" customWidth="1"/>
    <col min="14" max="14" width="14.28515625" style="80" customWidth="1"/>
    <col min="15" max="15" width="7.85546875" style="80" customWidth="1"/>
    <col min="16" max="17" width="9.140625" style="80" customWidth="1"/>
    <col min="18" max="16384" width="14.42578125" style="80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229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244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230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60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181</v>
      </c>
      <c r="D13" s="81">
        <v>220</v>
      </c>
      <c r="E13" s="11">
        <f t="shared" ref="E13:E60" si="0">SUM(C13,D13)</f>
        <v>401</v>
      </c>
      <c r="F13" s="8">
        <v>49</v>
      </c>
      <c r="G13" s="12" t="s">
        <v>21</v>
      </c>
      <c r="H13" s="63">
        <v>181</v>
      </c>
      <c r="I13" s="81">
        <v>220</v>
      </c>
      <c r="J13" s="8">
        <f t="shared" ref="J13:J60" si="1">SUM(H13,I13)</f>
        <v>401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181</v>
      </c>
      <c r="D14" s="81">
        <v>220</v>
      </c>
      <c r="E14" s="11">
        <f t="shared" si="0"/>
        <v>401</v>
      </c>
      <c r="F14" s="8">
        <f t="shared" ref="F14:F36" si="3">F13+1</f>
        <v>50</v>
      </c>
      <c r="G14" s="12" t="s">
        <v>23</v>
      </c>
      <c r="H14" s="63">
        <v>181</v>
      </c>
      <c r="I14" s="81">
        <v>220</v>
      </c>
      <c r="J14" s="8">
        <f t="shared" si="1"/>
        <v>401</v>
      </c>
      <c r="K14" s="2"/>
      <c r="L14" s="2" t="s">
        <v>20</v>
      </c>
      <c r="M14" s="7">
        <f>AVERAGE(C13:C16)</f>
        <v>181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181</v>
      </c>
      <c r="D15" s="81">
        <v>220</v>
      </c>
      <c r="E15" s="11">
        <f t="shared" si="0"/>
        <v>401</v>
      </c>
      <c r="F15" s="8">
        <f t="shared" si="3"/>
        <v>51</v>
      </c>
      <c r="G15" s="12" t="s">
        <v>25</v>
      </c>
      <c r="H15" s="63">
        <v>181</v>
      </c>
      <c r="I15" s="81">
        <v>220</v>
      </c>
      <c r="J15" s="8">
        <f t="shared" si="1"/>
        <v>401</v>
      </c>
      <c r="K15" s="2"/>
      <c r="L15" s="2" t="s">
        <v>28</v>
      </c>
      <c r="M15" s="7">
        <f>AVERAGE(C17:C20)</f>
        <v>181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181</v>
      </c>
      <c r="D16" s="81">
        <v>220</v>
      </c>
      <c r="E16" s="11">
        <f t="shared" si="0"/>
        <v>401</v>
      </c>
      <c r="F16" s="8">
        <f t="shared" si="3"/>
        <v>52</v>
      </c>
      <c r="G16" s="12" t="s">
        <v>27</v>
      </c>
      <c r="H16" s="63">
        <v>181</v>
      </c>
      <c r="I16" s="81">
        <v>220</v>
      </c>
      <c r="J16" s="8">
        <f t="shared" si="1"/>
        <v>401</v>
      </c>
      <c r="K16" s="2"/>
      <c r="L16" s="2" t="s">
        <v>36</v>
      </c>
      <c r="M16" s="7">
        <f>AVERAGE(C21:C24)</f>
        <v>181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181</v>
      </c>
      <c r="D17" s="81">
        <v>220</v>
      </c>
      <c r="E17" s="11">
        <f t="shared" si="0"/>
        <v>401</v>
      </c>
      <c r="F17" s="8">
        <f t="shared" si="3"/>
        <v>53</v>
      </c>
      <c r="G17" s="12" t="s">
        <v>29</v>
      </c>
      <c r="H17" s="63">
        <v>181</v>
      </c>
      <c r="I17" s="81">
        <v>220</v>
      </c>
      <c r="J17" s="8">
        <f t="shared" si="1"/>
        <v>401</v>
      </c>
      <c r="K17" s="2"/>
      <c r="L17" s="2" t="s">
        <v>44</v>
      </c>
      <c r="M17" s="7">
        <f>AVERAGE(C25:C28)</f>
        <v>181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181</v>
      </c>
      <c r="D18" s="81">
        <v>220</v>
      </c>
      <c r="E18" s="11">
        <f t="shared" si="0"/>
        <v>401</v>
      </c>
      <c r="F18" s="8">
        <f t="shared" si="3"/>
        <v>54</v>
      </c>
      <c r="G18" s="12" t="s">
        <v>31</v>
      </c>
      <c r="H18" s="63">
        <v>181</v>
      </c>
      <c r="I18" s="81">
        <v>220</v>
      </c>
      <c r="J18" s="8">
        <f t="shared" si="1"/>
        <v>401</v>
      </c>
      <c r="K18" s="2"/>
      <c r="L18" s="2" t="s">
        <v>52</v>
      </c>
      <c r="M18" s="7">
        <f>AVERAGE(C29:C32)</f>
        <v>181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181</v>
      </c>
      <c r="D19" s="81">
        <v>220</v>
      </c>
      <c r="E19" s="11">
        <f t="shared" si="0"/>
        <v>401</v>
      </c>
      <c r="F19" s="8">
        <f t="shared" si="3"/>
        <v>55</v>
      </c>
      <c r="G19" s="12" t="s">
        <v>33</v>
      </c>
      <c r="H19" s="63">
        <v>181</v>
      </c>
      <c r="I19" s="81">
        <v>220</v>
      </c>
      <c r="J19" s="8">
        <f t="shared" si="1"/>
        <v>401</v>
      </c>
      <c r="K19" s="2"/>
      <c r="L19" s="2" t="s">
        <v>60</v>
      </c>
      <c r="M19" s="7">
        <f>AVERAGE(C33:C36)</f>
        <v>181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181</v>
      </c>
      <c r="D20" s="81">
        <v>220</v>
      </c>
      <c r="E20" s="11">
        <f t="shared" si="0"/>
        <v>401</v>
      </c>
      <c r="F20" s="8">
        <f t="shared" si="3"/>
        <v>56</v>
      </c>
      <c r="G20" s="12" t="s">
        <v>35</v>
      </c>
      <c r="H20" s="63">
        <v>181</v>
      </c>
      <c r="I20" s="81">
        <v>220</v>
      </c>
      <c r="J20" s="8">
        <f t="shared" si="1"/>
        <v>401</v>
      </c>
      <c r="K20" s="2"/>
      <c r="L20" s="2" t="s">
        <v>68</v>
      </c>
      <c r="M20" s="7">
        <f>AVERAGE(C37:C40)</f>
        <v>181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181</v>
      </c>
      <c r="D21" s="81">
        <v>220</v>
      </c>
      <c r="E21" s="11">
        <f t="shared" si="0"/>
        <v>401</v>
      </c>
      <c r="F21" s="8">
        <f t="shared" si="3"/>
        <v>57</v>
      </c>
      <c r="G21" s="12" t="s">
        <v>37</v>
      </c>
      <c r="H21" s="63">
        <v>181</v>
      </c>
      <c r="I21" s="81">
        <v>220</v>
      </c>
      <c r="J21" s="8">
        <f t="shared" si="1"/>
        <v>401</v>
      </c>
      <c r="K21" s="2"/>
      <c r="L21" s="2" t="s">
        <v>76</v>
      </c>
      <c r="M21" s="7">
        <f>AVERAGE(C41:C44)</f>
        <v>181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181</v>
      </c>
      <c r="D22" s="81">
        <v>220</v>
      </c>
      <c r="E22" s="11">
        <f t="shared" si="0"/>
        <v>401</v>
      </c>
      <c r="F22" s="8">
        <f t="shared" si="3"/>
        <v>58</v>
      </c>
      <c r="G22" s="12" t="s">
        <v>39</v>
      </c>
      <c r="H22" s="63">
        <v>181</v>
      </c>
      <c r="I22" s="81">
        <v>220</v>
      </c>
      <c r="J22" s="8">
        <f t="shared" si="1"/>
        <v>401</v>
      </c>
      <c r="K22" s="2"/>
      <c r="L22" s="2" t="s">
        <v>84</v>
      </c>
      <c r="M22" s="7">
        <f>AVERAGE(C45:C48)</f>
        <v>181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181</v>
      </c>
      <c r="D23" s="81">
        <v>220</v>
      </c>
      <c r="E23" s="11">
        <f t="shared" si="0"/>
        <v>401</v>
      </c>
      <c r="F23" s="8">
        <f t="shared" si="3"/>
        <v>59</v>
      </c>
      <c r="G23" s="12" t="s">
        <v>41</v>
      </c>
      <c r="H23" s="63">
        <v>181</v>
      </c>
      <c r="I23" s="81">
        <v>220</v>
      </c>
      <c r="J23" s="8">
        <f t="shared" si="1"/>
        <v>401</v>
      </c>
      <c r="K23" s="2"/>
      <c r="L23" s="2" t="s">
        <v>92</v>
      </c>
      <c r="M23" s="7">
        <f>AVERAGE(C49:C52)</f>
        <v>181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181</v>
      </c>
      <c r="D24" s="81">
        <v>220</v>
      </c>
      <c r="E24" s="11">
        <f t="shared" si="0"/>
        <v>401</v>
      </c>
      <c r="F24" s="8">
        <f t="shared" si="3"/>
        <v>60</v>
      </c>
      <c r="G24" s="12" t="s">
        <v>43</v>
      </c>
      <c r="H24" s="63">
        <v>181</v>
      </c>
      <c r="I24" s="81">
        <v>220</v>
      </c>
      <c r="J24" s="8">
        <f t="shared" si="1"/>
        <v>401</v>
      </c>
      <c r="K24" s="2"/>
      <c r="L24" s="13" t="s">
        <v>100</v>
      </c>
      <c r="M24" s="7">
        <f>AVERAGE(C53:C56)</f>
        <v>181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181</v>
      </c>
      <c r="D25" s="81">
        <v>220</v>
      </c>
      <c r="E25" s="11">
        <f t="shared" si="0"/>
        <v>401</v>
      </c>
      <c r="F25" s="8">
        <f t="shared" si="3"/>
        <v>61</v>
      </c>
      <c r="G25" s="12" t="s">
        <v>45</v>
      </c>
      <c r="H25" s="63">
        <v>181</v>
      </c>
      <c r="I25" s="81">
        <v>220</v>
      </c>
      <c r="J25" s="8">
        <f t="shared" si="1"/>
        <v>401</v>
      </c>
      <c r="K25" s="2"/>
      <c r="L25" s="16" t="s">
        <v>108</v>
      </c>
      <c r="M25" s="7">
        <f>AVERAGE(C57:C60)</f>
        <v>181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181</v>
      </c>
      <c r="D26" s="81">
        <v>220</v>
      </c>
      <c r="E26" s="11">
        <f t="shared" si="0"/>
        <v>401</v>
      </c>
      <c r="F26" s="8">
        <f t="shared" si="3"/>
        <v>62</v>
      </c>
      <c r="G26" s="12" t="s">
        <v>47</v>
      </c>
      <c r="H26" s="63">
        <v>181</v>
      </c>
      <c r="I26" s="81">
        <v>220</v>
      </c>
      <c r="J26" s="8">
        <f t="shared" si="1"/>
        <v>401</v>
      </c>
      <c r="K26" s="2"/>
      <c r="L26" s="16" t="s">
        <v>21</v>
      </c>
      <c r="M26" s="7">
        <f>AVERAGE(H13:H16)</f>
        <v>181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181</v>
      </c>
      <c r="D27" s="81">
        <v>220</v>
      </c>
      <c r="E27" s="11">
        <f t="shared" si="0"/>
        <v>401</v>
      </c>
      <c r="F27" s="8">
        <f t="shared" si="3"/>
        <v>63</v>
      </c>
      <c r="G27" s="12" t="s">
        <v>49</v>
      </c>
      <c r="H27" s="63">
        <v>181</v>
      </c>
      <c r="I27" s="81">
        <v>220</v>
      </c>
      <c r="J27" s="8">
        <f t="shared" si="1"/>
        <v>401</v>
      </c>
      <c r="K27" s="2"/>
      <c r="L27" s="24" t="s">
        <v>29</v>
      </c>
      <c r="M27" s="7">
        <f>AVERAGE(H17:H20)</f>
        <v>181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181</v>
      </c>
      <c r="D28" s="81">
        <v>220</v>
      </c>
      <c r="E28" s="11">
        <f t="shared" si="0"/>
        <v>401</v>
      </c>
      <c r="F28" s="8">
        <f t="shared" si="3"/>
        <v>64</v>
      </c>
      <c r="G28" s="12" t="s">
        <v>51</v>
      </c>
      <c r="H28" s="63">
        <v>181</v>
      </c>
      <c r="I28" s="81">
        <v>220</v>
      </c>
      <c r="J28" s="8">
        <f t="shared" si="1"/>
        <v>401</v>
      </c>
      <c r="K28" s="2"/>
      <c r="L28" s="2" t="s">
        <v>37</v>
      </c>
      <c r="M28" s="7">
        <f>AVERAGE(H21:H24)</f>
        <v>181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181</v>
      </c>
      <c r="D29" s="81">
        <v>220</v>
      </c>
      <c r="E29" s="11">
        <f t="shared" si="0"/>
        <v>401</v>
      </c>
      <c r="F29" s="8">
        <f t="shared" si="3"/>
        <v>65</v>
      </c>
      <c r="G29" s="12" t="s">
        <v>53</v>
      </c>
      <c r="H29" s="63">
        <v>181</v>
      </c>
      <c r="I29" s="81">
        <v>220</v>
      </c>
      <c r="J29" s="8">
        <f t="shared" si="1"/>
        <v>401</v>
      </c>
      <c r="K29" s="2"/>
      <c r="L29" s="2" t="s">
        <v>45</v>
      </c>
      <c r="M29" s="7">
        <f>AVERAGE(H25:H28)</f>
        <v>181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181</v>
      </c>
      <c r="D30" s="81">
        <v>220</v>
      </c>
      <c r="E30" s="11">
        <f t="shared" si="0"/>
        <v>401</v>
      </c>
      <c r="F30" s="8">
        <f t="shared" si="3"/>
        <v>66</v>
      </c>
      <c r="G30" s="12" t="s">
        <v>55</v>
      </c>
      <c r="H30" s="63">
        <v>181</v>
      </c>
      <c r="I30" s="81">
        <v>220</v>
      </c>
      <c r="J30" s="8">
        <f t="shared" si="1"/>
        <v>401</v>
      </c>
      <c r="K30" s="2"/>
      <c r="L30" s="2" t="s">
        <v>53</v>
      </c>
      <c r="M30" s="7">
        <f>AVERAGE(H29:H32)</f>
        <v>181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181</v>
      </c>
      <c r="D31" s="81">
        <v>220</v>
      </c>
      <c r="E31" s="11">
        <f t="shared" si="0"/>
        <v>401</v>
      </c>
      <c r="F31" s="8">
        <f t="shared" si="3"/>
        <v>67</v>
      </c>
      <c r="G31" s="12" t="s">
        <v>57</v>
      </c>
      <c r="H31" s="63">
        <v>181</v>
      </c>
      <c r="I31" s="81">
        <v>220</v>
      </c>
      <c r="J31" s="8">
        <f t="shared" si="1"/>
        <v>401</v>
      </c>
      <c r="K31" s="2"/>
      <c r="L31" s="2" t="s">
        <v>61</v>
      </c>
      <c r="M31" s="7">
        <f>AVERAGE(H33:H36)</f>
        <v>181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181</v>
      </c>
      <c r="D32" s="81">
        <v>220</v>
      </c>
      <c r="E32" s="11">
        <f t="shared" si="0"/>
        <v>401</v>
      </c>
      <c r="F32" s="8">
        <f t="shared" si="3"/>
        <v>68</v>
      </c>
      <c r="G32" s="12" t="s">
        <v>59</v>
      </c>
      <c r="H32" s="63">
        <v>181</v>
      </c>
      <c r="I32" s="81">
        <v>220</v>
      </c>
      <c r="J32" s="8">
        <f t="shared" si="1"/>
        <v>401</v>
      </c>
      <c r="K32" s="2"/>
      <c r="L32" s="2" t="s">
        <v>69</v>
      </c>
      <c r="M32" s="7">
        <f>AVERAGE(H37:H40)</f>
        <v>181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181</v>
      </c>
      <c r="D33" s="81">
        <v>220</v>
      </c>
      <c r="E33" s="11">
        <f t="shared" si="0"/>
        <v>401</v>
      </c>
      <c r="F33" s="8">
        <f t="shared" si="3"/>
        <v>69</v>
      </c>
      <c r="G33" s="12" t="s">
        <v>61</v>
      </c>
      <c r="H33" s="63">
        <v>181</v>
      </c>
      <c r="I33" s="81">
        <v>220</v>
      </c>
      <c r="J33" s="8">
        <f t="shared" si="1"/>
        <v>401</v>
      </c>
      <c r="K33" s="2"/>
      <c r="L33" s="2" t="s">
        <v>77</v>
      </c>
      <c r="M33" s="7">
        <f>AVERAGE(H41:H44)</f>
        <v>181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181</v>
      </c>
      <c r="D34" s="81">
        <v>220</v>
      </c>
      <c r="E34" s="11">
        <f t="shared" si="0"/>
        <v>401</v>
      </c>
      <c r="F34" s="8">
        <f t="shared" si="3"/>
        <v>70</v>
      </c>
      <c r="G34" s="12" t="s">
        <v>63</v>
      </c>
      <c r="H34" s="63">
        <v>181</v>
      </c>
      <c r="I34" s="81">
        <v>220</v>
      </c>
      <c r="J34" s="8">
        <f t="shared" si="1"/>
        <v>401</v>
      </c>
      <c r="K34" s="2"/>
      <c r="L34" s="2" t="s">
        <v>85</v>
      </c>
      <c r="M34" s="7">
        <f>AVERAGE(H45:H48)</f>
        <v>181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181</v>
      </c>
      <c r="D35" s="81">
        <v>220</v>
      </c>
      <c r="E35" s="11">
        <f t="shared" si="0"/>
        <v>401</v>
      </c>
      <c r="F35" s="8">
        <f t="shared" si="3"/>
        <v>71</v>
      </c>
      <c r="G35" s="12" t="s">
        <v>65</v>
      </c>
      <c r="H35" s="63">
        <v>181</v>
      </c>
      <c r="I35" s="81">
        <v>220</v>
      </c>
      <c r="J35" s="8">
        <f t="shared" si="1"/>
        <v>401</v>
      </c>
      <c r="K35" s="2"/>
      <c r="L35" s="2" t="s">
        <v>93</v>
      </c>
      <c r="M35" s="7">
        <f>AVERAGE(H49:H52)</f>
        <v>181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181</v>
      </c>
      <c r="D36" s="81">
        <v>220</v>
      </c>
      <c r="E36" s="11">
        <f t="shared" si="0"/>
        <v>401</v>
      </c>
      <c r="F36" s="8">
        <f t="shared" si="3"/>
        <v>72</v>
      </c>
      <c r="G36" s="12" t="s">
        <v>67</v>
      </c>
      <c r="H36" s="63">
        <v>181</v>
      </c>
      <c r="I36" s="81">
        <v>220</v>
      </c>
      <c r="J36" s="8">
        <f t="shared" si="1"/>
        <v>401</v>
      </c>
      <c r="K36" s="2"/>
      <c r="L36" s="110" t="s">
        <v>101</v>
      </c>
      <c r="M36" s="7">
        <f>AVERAGE(H53:H56)</f>
        <v>181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181</v>
      </c>
      <c r="D37" s="81">
        <v>220</v>
      </c>
      <c r="E37" s="11">
        <f t="shared" si="0"/>
        <v>401</v>
      </c>
      <c r="F37" s="8">
        <v>73</v>
      </c>
      <c r="G37" s="12" t="s">
        <v>69</v>
      </c>
      <c r="H37" s="63">
        <v>181</v>
      </c>
      <c r="I37" s="81">
        <v>220</v>
      </c>
      <c r="J37" s="8">
        <f t="shared" si="1"/>
        <v>401</v>
      </c>
      <c r="K37" s="2"/>
      <c r="L37" s="110" t="s">
        <v>109</v>
      </c>
      <c r="M37" s="7">
        <f>AVERAGE(H57:H60)</f>
        <v>181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181</v>
      </c>
      <c r="D38" s="81">
        <v>220</v>
      </c>
      <c r="E38" s="8">
        <f t="shared" si="0"/>
        <v>401</v>
      </c>
      <c r="F38" s="8">
        <f t="shared" ref="F38:F60" si="5">F37+1</f>
        <v>74</v>
      </c>
      <c r="G38" s="12" t="s">
        <v>71</v>
      </c>
      <c r="H38" s="63">
        <v>181</v>
      </c>
      <c r="I38" s="81">
        <v>220</v>
      </c>
      <c r="J38" s="8">
        <f t="shared" si="1"/>
        <v>401</v>
      </c>
      <c r="K38" s="2"/>
      <c r="L38" s="110" t="s">
        <v>312</v>
      </c>
      <c r="M38" s="110">
        <f>AVERAGE(M14:M37)</f>
        <v>181</v>
      </c>
      <c r="N38" s="110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181</v>
      </c>
      <c r="D39" s="81">
        <v>220</v>
      </c>
      <c r="E39" s="8">
        <f t="shared" si="0"/>
        <v>401</v>
      </c>
      <c r="F39" s="8">
        <f t="shared" si="5"/>
        <v>75</v>
      </c>
      <c r="G39" s="12" t="s">
        <v>73</v>
      </c>
      <c r="H39" s="63">
        <v>181</v>
      </c>
      <c r="I39" s="81">
        <v>220</v>
      </c>
      <c r="J39" s="8">
        <f t="shared" si="1"/>
        <v>401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181</v>
      </c>
      <c r="D40" s="81">
        <v>220</v>
      </c>
      <c r="E40" s="8">
        <f t="shared" si="0"/>
        <v>401</v>
      </c>
      <c r="F40" s="8">
        <f t="shared" si="5"/>
        <v>76</v>
      </c>
      <c r="G40" s="12" t="s">
        <v>75</v>
      </c>
      <c r="H40" s="63">
        <v>181</v>
      </c>
      <c r="I40" s="81">
        <v>220</v>
      </c>
      <c r="J40" s="8">
        <f t="shared" si="1"/>
        <v>401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181</v>
      </c>
      <c r="D41" s="81">
        <v>220</v>
      </c>
      <c r="E41" s="8">
        <f t="shared" si="0"/>
        <v>401</v>
      </c>
      <c r="F41" s="8">
        <f t="shared" si="5"/>
        <v>77</v>
      </c>
      <c r="G41" s="12" t="s">
        <v>77</v>
      </c>
      <c r="H41" s="63">
        <v>181</v>
      </c>
      <c r="I41" s="81">
        <v>220</v>
      </c>
      <c r="J41" s="8">
        <f t="shared" si="1"/>
        <v>401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181</v>
      </c>
      <c r="D42" s="81">
        <v>220</v>
      </c>
      <c r="E42" s="8">
        <f t="shared" si="0"/>
        <v>401</v>
      </c>
      <c r="F42" s="8">
        <f t="shared" si="5"/>
        <v>78</v>
      </c>
      <c r="G42" s="12" t="s">
        <v>79</v>
      </c>
      <c r="H42" s="63">
        <v>181</v>
      </c>
      <c r="I42" s="81">
        <v>220</v>
      </c>
      <c r="J42" s="8">
        <f t="shared" si="1"/>
        <v>401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181</v>
      </c>
      <c r="D43" s="81">
        <v>220</v>
      </c>
      <c r="E43" s="8">
        <f t="shared" si="0"/>
        <v>401</v>
      </c>
      <c r="F43" s="8">
        <f t="shared" si="5"/>
        <v>79</v>
      </c>
      <c r="G43" s="12" t="s">
        <v>81</v>
      </c>
      <c r="H43" s="63">
        <v>181</v>
      </c>
      <c r="I43" s="81">
        <v>220</v>
      </c>
      <c r="J43" s="8">
        <f t="shared" si="1"/>
        <v>401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181</v>
      </c>
      <c r="D44" s="81">
        <v>220</v>
      </c>
      <c r="E44" s="8">
        <f t="shared" si="0"/>
        <v>401</v>
      </c>
      <c r="F44" s="8">
        <f t="shared" si="5"/>
        <v>80</v>
      </c>
      <c r="G44" s="12" t="s">
        <v>83</v>
      </c>
      <c r="H44" s="63">
        <v>181</v>
      </c>
      <c r="I44" s="81">
        <v>220</v>
      </c>
      <c r="J44" s="8">
        <f t="shared" si="1"/>
        <v>401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181</v>
      </c>
      <c r="D45" s="81">
        <v>220</v>
      </c>
      <c r="E45" s="8">
        <f t="shared" si="0"/>
        <v>401</v>
      </c>
      <c r="F45" s="8">
        <f t="shared" si="5"/>
        <v>81</v>
      </c>
      <c r="G45" s="12" t="s">
        <v>85</v>
      </c>
      <c r="H45" s="63">
        <v>181</v>
      </c>
      <c r="I45" s="81">
        <v>220</v>
      </c>
      <c r="J45" s="8">
        <f t="shared" si="1"/>
        <v>401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181</v>
      </c>
      <c r="D46" s="81">
        <v>220</v>
      </c>
      <c r="E46" s="8">
        <f t="shared" si="0"/>
        <v>401</v>
      </c>
      <c r="F46" s="8">
        <f t="shared" si="5"/>
        <v>82</v>
      </c>
      <c r="G46" s="12" t="s">
        <v>87</v>
      </c>
      <c r="H46" s="63">
        <v>181</v>
      </c>
      <c r="I46" s="81">
        <v>220</v>
      </c>
      <c r="J46" s="8">
        <f t="shared" si="1"/>
        <v>401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181</v>
      </c>
      <c r="D47" s="81">
        <v>220</v>
      </c>
      <c r="E47" s="8">
        <f t="shared" si="0"/>
        <v>401</v>
      </c>
      <c r="F47" s="8">
        <f t="shared" si="5"/>
        <v>83</v>
      </c>
      <c r="G47" s="12" t="s">
        <v>89</v>
      </c>
      <c r="H47" s="63">
        <v>181</v>
      </c>
      <c r="I47" s="81">
        <v>220</v>
      </c>
      <c r="J47" s="8">
        <f t="shared" si="1"/>
        <v>401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181</v>
      </c>
      <c r="D48" s="81">
        <v>220</v>
      </c>
      <c r="E48" s="8">
        <f t="shared" si="0"/>
        <v>401</v>
      </c>
      <c r="F48" s="8">
        <f t="shared" si="5"/>
        <v>84</v>
      </c>
      <c r="G48" s="12" t="s">
        <v>91</v>
      </c>
      <c r="H48" s="63">
        <v>181</v>
      </c>
      <c r="I48" s="81">
        <v>220</v>
      </c>
      <c r="J48" s="8">
        <f t="shared" si="1"/>
        <v>401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181</v>
      </c>
      <c r="D49" s="81">
        <v>220</v>
      </c>
      <c r="E49" s="8">
        <f t="shared" si="0"/>
        <v>401</v>
      </c>
      <c r="F49" s="8">
        <f t="shared" si="5"/>
        <v>85</v>
      </c>
      <c r="G49" s="12" t="s">
        <v>93</v>
      </c>
      <c r="H49" s="63">
        <v>181</v>
      </c>
      <c r="I49" s="81">
        <v>220</v>
      </c>
      <c r="J49" s="8">
        <f t="shared" si="1"/>
        <v>401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181</v>
      </c>
      <c r="D50" s="81">
        <v>220</v>
      </c>
      <c r="E50" s="8">
        <f t="shared" si="0"/>
        <v>401</v>
      </c>
      <c r="F50" s="8">
        <f t="shared" si="5"/>
        <v>86</v>
      </c>
      <c r="G50" s="12" t="s">
        <v>95</v>
      </c>
      <c r="H50" s="63">
        <v>181</v>
      </c>
      <c r="I50" s="81">
        <v>220</v>
      </c>
      <c r="J50" s="8">
        <f t="shared" si="1"/>
        <v>401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181</v>
      </c>
      <c r="D51" s="81">
        <v>220</v>
      </c>
      <c r="E51" s="8">
        <f t="shared" si="0"/>
        <v>401</v>
      </c>
      <c r="F51" s="8">
        <f t="shared" si="5"/>
        <v>87</v>
      </c>
      <c r="G51" s="12" t="s">
        <v>97</v>
      </c>
      <c r="H51" s="63">
        <v>181</v>
      </c>
      <c r="I51" s="81">
        <v>220</v>
      </c>
      <c r="J51" s="8">
        <f t="shared" si="1"/>
        <v>401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181</v>
      </c>
      <c r="D52" s="81">
        <v>220</v>
      </c>
      <c r="E52" s="8">
        <f t="shared" si="0"/>
        <v>401</v>
      </c>
      <c r="F52" s="8">
        <f t="shared" si="5"/>
        <v>88</v>
      </c>
      <c r="G52" s="12" t="s">
        <v>99</v>
      </c>
      <c r="H52" s="63">
        <v>181</v>
      </c>
      <c r="I52" s="81">
        <v>220</v>
      </c>
      <c r="J52" s="8">
        <f t="shared" si="1"/>
        <v>401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181</v>
      </c>
      <c r="D53" s="81">
        <v>220</v>
      </c>
      <c r="E53" s="8">
        <f t="shared" si="0"/>
        <v>401</v>
      </c>
      <c r="F53" s="8">
        <f t="shared" si="5"/>
        <v>89</v>
      </c>
      <c r="G53" s="12" t="s">
        <v>101</v>
      </c>
      <c r="H53" s="63">
        <v>181</v>
      </c>
      <c r="I53" s="81">
        <v>220</v>
      </c>
      <c r="J53" s="8">
        <f t="shared" si="1"/>
        <v>401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181</v>
      </c>
      <c r="D54" s="81">
        <v>220</v>
      </c>
      <c r="E54" s="8">
        <f t="shared" si="0"/>
        <v>401</v>
      </c>
      <c r="F54" s="8">
        <f t="shared" si="5"/>
        <v>90</v>
      </c>
      <c r="G54" s="12" t="s">
        <v>103</v>
      </c>
      <c r="H54" s="63">
        <v>181</v>
      </c>
      <c r="I54" s="81">
        <v>220</v>
      </c>
      <c r="J54" s="8">
        <f t="shared" si="1"/>
        <v>401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181</v>
      </c>
      <c r="D55" s="81">
        <v>220</v>
      </c>
      <c r="E55" s="8">
        <f t="shared" si="0"/>
        <v>401</v>
      </c>
      <c r="F55" s="8">
        <f t="shared" si="5"/>
        <v>91</v>
      </c>
      <c r="G55" s="12" t="s">
        <v>105</v>
      </c>
      <c r="H55" s="63">
        <v>181</v>
      </c>
      <c r="I55" s="81">
        <v>220</v>
      </c>
      <c r="J55" s="8">
        <f t="shared" si="1"/>
        <v>401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181</v>
      </c>
      <c r="D56" s="81">
        <v>220</v>
      </c>
      <c r="E56" s="8">
        <f t="shared" si="0"/>
        <v>401</v>
      </c>
      <c r="F56" s="8">
        <f t="shared" si="5"/>
        <v>92</v>
      </c>
      <c r="G56" s="12" t="s">
        <v>107</v>
      </c>
      <c r="H56" s="63">
        <v>181</v>
      </c>
      <c r="I56" s="81">
        <v>220</v>
      </c>
      <c r="J56" s="8">
        <f t="shared" si="1"/>
        <v>401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181</v>
      </c>
      <c r="D57" s="81">
        <v>220</v>
      </c>
      <c r="E57" s="8">
        <f t="shared" si="0"/>
        <v>401</v>
      </c>
      <c r="F57" s="8">
        <f t="shared" si="5"/>
        <v>93</v>
      </c>
      <c r="G57" s="12" t="s">
        <v>109</v>
      </c>
      <c r="H57" s="63">
        <v>181</v>
      </c>
      <c r="I57" s="81">
        <v>220</v>
      </c>
      <c r="J57" s="8">
        <f t="shared" si="1"/>
        <v>401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181</v>
      </c>
      <c r="D58" s="81">
        <v>220</v>
      </c>
      <c r="E58" s="8">
        <f t="shared" si="0"/>
        <v>401</v>
      </c>
      <c r="F58" s="8">
        <f t="shared" si="5"/>
        <v>94</v>
      </c>
      <c r="G58" s="12" t="s">
        <v>111</v>
      </c>
      <c r="H58" s="63">
        <v>181</v>
      </c>
      <c r="I58" s="81">
        <v>220</v>
      </c>
      <c r="J58" s="8">
        <f t="shared" si="1"/>
        <v>401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181</v>
      </c>
      <c r="D59" s="81">
        <v>220</v>
      </c>
      <c r="E59" s="17">
        <f t="shared" si="0"/>
        <v>401</v>
      </c>
      <c r="F59" s="17">
        <f t="shared" si="5"/>
        <v>95</v>
      </c>
      <c r="G59" s="18" t="s">
        <v>113</v>
      </c>
      <c r="H59" s="63">
        <v>181</v>
      </c>
      <c r="I59" s="81">
        <v>220</v>
      </c>
      <c r="J59" s="17">
        <f t="shared" si="1"/>
        <v>401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181</v>
      </c>
      <c r="D60" s="81">
        <v>220</v>
      </c>
      <c r="E60" s="17">
        <f t="shared" si="0"/>
        <v>401</v>
      </c>
      <c r="F60" s="17">
        <f t="shared" si="5"/>
        <v>96</v>
      </c>
      <c r="G60" s="18" t="s">
        <v>115</v>
      </c>
      <c r="H60" s="63">
        <v>181</v>
      </c>
      <c r="I60" s="81">
        <v>220</v>
      </c>
      <c r="J60" s="17">
        <f t="shared" si="1"/>
        <v>401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231</v>
      </c>
      <c r="F63" s="127"/>
      <c r="G63" s="128"/>
      <c r="H63" s="21">
        <v>4.6859999999999999</v>
      </c>
      <c r="I63" s="21">
        <v>0</v>
      </c>
      <c r="J63" s="21">
        <f>H63+I63</f>
        <v>4.6859999999999999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232</v>
      </c>
      <c r="F64" s="130"/>
      <c r="G64" s="131"/>
      <c r="H64" s="36">
        <f>K82</f>
        <v>0</v>
      </c>
      <c r="I64" s="36">
        <f>L82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233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0.314</v>
      </c>
      <c r="N66" s="28">
        <v>0.28899999999999998</v>
      </c>
      <c r="O66" s="29">
        <f>M66+N66</f>
        <v>0.60299999999999998</v>
      </c>
      <c r="P66" s="29">
        <f>O66/J63*100</f>
        <v>12.868117797695261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H63+H64-M66-0.018-N66-0.018</f>
        <v>4.0470000000000006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/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0.16862500000000002</v>
      </c>
      <c r="N69" s="32">
        <f>(N67+N68)/24</f>
        <v>0</v>
      </c>
      <c r="O69" s="23"/>
      <c r="P69" s="32">
        <f>M69+N69</f>
        <v>0.16862500000000002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168.62500000000003</v>
      </c>
      <c r="N70" s="29">
        <f>N69*1000</f>
        <v>0</v>
      </c>
      <c r="O70" s="23"/>
      <c r="P70" s="29">
        <f>M70+N70</f>
        <v>168.62500000000003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79"/>
      <c r="F72" s="2"/>
      <c r="G72" s="2"/>
      <c r="H72" s="2"/>
      <c r="I72" s="2"/>
      <c r="J72" s="79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</v>
      </c>
      <c r="M81" s="32">
        <f>K81+L81</f>
        <v>0</v>
      </c>
      <c r="N81" s="32">
        <f>M81-M63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</v>
      </c>
      <c r="M82" s="32">
        <f>K82+L82</f>
        <v>0</v>
      </c>
      <c r="N82" s="32">
        <f>N81/2</f>
        <v>0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83" customWidth="1"/>
    <col min="2" max="2" width="18.5703125" style="83" customWidth="1"/>
    <col min="3" max="4" width="12.7109375" style="83" customWidth="1"/>
    <col min="5" max="5" width="14.7109375" style="83" customWidth="1"/>
    <col min="6" max="6" width="12.42578125" style="83" customWidth="1"/>
    <col min="7" max="7" width="15.140625" style="83" customWidth="1"/>
    <col min="8" max="9" width="12.7109375" style="83" customWidth="1"/>
    <col min="10" max="10" width="15" style="83" customWidth="1"/>
    <col min="11" max="11" width="9.140625" style="83" customWidth="1"/>
    <col min="12" max="12" width="13" style="83" customWidth="1"/>
    <col min="13" max="13" width="12.7109375" style="83" customWidth="1"/>
    <col min="14" max="14" width="14.28515625" style="83" customWidth="1"/>
    <col min="15" max="15" width="7.85546875" style="83" customWidth="1"/>
    <col min="16" max="17" width="9.140625" style="83" customWidth="1"/>
    <col min="18" max="16384" width="14.42578125" style="83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235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249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236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174</v>
      </c>
      <c r="D13" s="81">
        <v>220</v>
      </c>
      <c r="E13" s="11">
        <f t="shared" ref="E13:E60" si="0">SUM(C13,D13)</f>
        <v>394</v>
      </c>
      <c r="F13" s="8">
        <v>49</v>
      </c>
      <c r="G13" s="12" t="s">
        <v>21</v>
      </c>
      <c r="H13" s="54">
        <v>174</v>
      </c>
      <c r="I13" s="81">
        <v>220</v>
      </c>
      <c r="J13" s="8">
        <f t="shared" ref="J13:J60" si="1">SUM(H13,I13)</f>
        <v>394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174</v>
      </c>
      <c r="D14" s="81">
        <v>220</v>
      </c>
      <c r="E14" s="11">
        <f t="shared" si="0"/>
        <v>394</v>
      </c>
      <c r="F14" s="8">
        <f t="shared" ref="F14:F36" si="3">F13+1</f>
        <v>50</v>
      </c>
      <c r="G14" s="12" t="s">
        <v>23</v>
      </c>
      <c r="H14" s="54">
        <v>174</v>
      </c>
      <c r="I14" s="81">
        <v>220</v>
      </c>
      <c r="J14" s="8">
        <f t="shared" si="1"/>
        <v>394</v>
      </c>
      <c r="K14" s="2"/>
      <c r="L14" s="2" t="s">
        <v>20</v>
      </c>
      <c r="M14" s="7">
        <f>AVERAGE(C13:C16)</f>
        <v>174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174</v>
      </c>
      <c r="D15" s="81">
        <v>220</v>
      </c>
      <c r="E15" s="11">
        <f t="shared" si="0"/>
        <v>394</v>
      </c>
      <c r="F15" s="8">
        <f t="shared" si="3"/>
        <v>51</v>
      </c>
      <c r="G15" s="12" t="s">
        <v>25</v>
      </c>
      <c r="H15" s="54">
        <v>174</v>
      </c>
      <c r="I15" s="81">
        <v>220</v>
      </c>
      <c r="J15" s="8">
        <f t="shared" si="1"/>
        <v>394</v>
      </c>
      <c r="K15" s="2"/>
      <c r="L15" s="2" t="s">
        <v>28</v>
      </c>
      <c r="M15" s="7">
        <f>AVERAGE(C17:C20)</f>
        <v>174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174</v>
      </c>
      <c r="D16" s="81">
        <v>220</v>
      </c>
      <c r="E16" s="11">
        <f t="shared" si="0"/>
        <v>394</v>
      </c>
      <c r="F16" s="8">
        <f t="shared" si="3"/>
        <v>52</v>
      </c>
      <c r="G16" s="12" t="s">
        <v>27</v>
      </c>
      <c r="H16" s="54">
        <v>174</v>
      </c>
      <c r="I16" s="81">
        <v>220</v>
      </c>
      <c r="J16" s="8">
        <f t="shared" si="1"/>
        <v>394</v>
      </c>
      <c r="K16" s="2"/>
      <c r="L16" s="2" t="s">
        <v>36</v>
      </c>
      <c r="M16" s="7">
        <f>AVERAGE(C21:C24)</f>
        <v>174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174</v>
      </c>
      <c r="D17" s="81">
        <v>220</v>
      </c>
      <c r="E17" s="11">
        <f t="shared" si="0"/>
        <v>394</v>
      </c>
      <c r="F17" s="8">
        <f t="shared" si="3"/>
        <v>53</v>
      </c>
      <c r="G17" s="12" t="s">
        <v>29</v>
      </c>
      <c r="H17" s="54">
        <v>174</v>
      </c>
      <c r="I17" s="81">
        <v>220</v>
      </c>
      <c r="J17" s="8">
        <f t="shared" si="1"/>
        <v>394</v>
      </c>
      <c r="K17" s="2"/>
      <c r="L17" s="2" t="s">
        <v>44</v>
      </c>
      <c r="M17" s="7">
        <f>AVERAGE(C25:C28)</f>
        <v>174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174</v>
      </c>
      <c r="D18" s="81">
        <v>220</v>
      </c>
      <c r="E18" s="11">
        <f t="shared" si="0"/>
        <v>394</v>
      </c>
      <c r="F18" s="8">
        <f t="shared" si="3"/>
        <v>54</v>
      </c>
      <c r="G18" s="12" t="s">
        <v>31</v>
      </c>
      <c r="H18" s="54">
        <v>174</v>
      </c>
      <c r="I18" s="81">
        <v>220</v>
      </c>
      <c r="J18" s="8">
        <f t="shared" si="1"/>
        <v>394</v>
      </c>
      <c r="K18" s="2"/>
      <c r="L18" s="2" t="s">
        <v>52</v>
      </c>
      <c r="M18" s="7">
        <f>AVERAGE(C29:C32)</f>
        <v>174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174</v>
      </c>
      <c r="D19" s="81">
        <v>220</v>
      </c>
      <c r="E19" s="11">
        <f t="shared" si="0"/>
        <v>394</v>
      </c>
      <c r="F19" s="8">
        <f t="shared" si="3"/>
        <v>55</v>
      </c>
      <c r="G19" s="12" t="s">
        <v>33</v>
      </c>
      <c r="H19" s="54">
        <v>174</v>
      </c>
      <c r="I19" s="81">
        <v>220</v>
      </c>
      <c r="J19" s="8">
        <f t="shared" si="1"/>
        <v>394</v>
      </c>
      <c r="K19" s="2"/>
      <c r="L19" s="2" t="s">
        <v>60</v>
      </c>
      <c r="M19" s="7">
        <f>AVERAGE(C33:C36)</f>
        <v>174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174</v>
      </c>
      <c r="D20" s="81">
        <v>220</v>
      </c>
      <c r="E20" s="11">
        <f t="shared" si="0"/>
        <v>394</v>
      </c>
      <c r="F20" s="8">
        <f t="shared" si="3"/>
        <v>56</v>
      </c>
      <c r="G20" s="12" t="s">
        <v>35</v>
      </c>
      <c r="H20" s="54">
        <v>174</v>
      </c>
      <c r="I20" s="81">
        <v>220</v>
      </c>
      <c r="J20" s="8">
        <f t="shared" si="1"/>
        <v>394</v>
      </c>
      <c r="K20" s="2"/>
      <c r="L20" s="2" t="s">
        <v>68</v>
      </c>
      <c r="M20" s="7">
        <f>AVERAGE(C37:C40)</f>
        <v>174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174</v>
      </c>
      <c r="D21" s="81">
        <v>220</v>
      </c>
      <c r="E21" s="11">
        <f t="shared" si="0"/>
        <v>394</v>
      </c>
      <c r="F21" s="8">
        <f t="shared" si="3"/>
        <v>57</v>
      </c>
      <c r="G21" s="12" t="s">
        <v>37</v>
      </c>
      <c r="H21" s="54">
        <v>174</v>
      </c>
      <c r="I21" s="81">
        <v>220</v>
      </c>
      <c r="J21" s="8">
        <f t="shared" si="1"/>
        <v>394</v>
      </c>
      <c r="K21" s="2"/>
      <c r="L21" s="2" t="s">
        <v>76</v>
      </c>
      <c r="M21" s="7">
        <f>AVERAGE(C41:C44)</f>
        <v>174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174</v>
      </c>
      <c r="D22" s="81">
        <v>220</v>
      </c>
      <c r="E22" s="11">
        <f t="shared" si="0"/>
        <v>394</v>
      </c>
      <c r="F22" s="8">
        <f t="shared" si="3"/>
        <v>58</v>
      </c>
      <c r="G22" s="12" t="s">
        <v>39</v>
      </c>
      <c r="H22" s="54">
        <v>174</v>
      </c>
      <c r="I22" s="81">
        <v>220</v>
      </c>
      <c r="J22" s="8">
        <f t="shared" si="1"/>
        <v>394</v>
      </c>
      <c r="K22" s="2"/>
      <c r="L22" s="2" t="s">
        <v>84</v>
      </c>
      <c r="M22" s="7">
        <f>AVERAGE(C45:C48)</f>
        <v>174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174</v>
      </c>
      <c r="D23" s="81">
        <v>220</v>
      </c>
      <c r="E23" s="11">
        <f t="shared" si="0"/>
        <v>394</v>
      </c>
      <c r="F23" s="8">
        <f t="shared" si="3"/>
        <v>59</v>
      </c>
      <c r="G23" s="12" t="s">
        <v>41</v>
      </c>
      <c r="H23" s="54">
        <v>174</v>
      </c>
      <c r="I23" s="81">
        <v>220</v>
      </c>
      <c r="J23" s="8">
        <f t="shared" si="1"/>
        <v>394</v>
      </c>
      <c r="K23" s="2"/>
      <c r="L23" s="2" t="s">
        <v>92</v>
      </c>
      <c r="M23" s="7">
        <f>AVERAGE(C49:C52)</f>
        <v>174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174</v>
      </c>
      <c r="D24" s="81">
        <v>220</v>
      </c>
      <c r="E24" s="11">
        <f t="shared" si="0"/>
        <v>394</v>
      </c>
      <c r="F24" s="8">
        <f t="shared" si="3"/>
        <v>60</v>
      </c>
      <c r="G24" s="12" t="s">
        <v>43</v>
      </c>
      <c r="H24" s="54">
        <v>174</v>
      </c>
      <c r="I24" s="81">
        <v>220</v>
      </c>
      <c r="J24" s="8">
        <f t="shared" si="1"/>
        <v>394</v>
      </c>
      <c r="K24" s="2"/>
      <c r="L24" s="13" t="s">
        <v>100</v>
      </c>
      <c r="M24" s="7">
        <f>AVERAGE(C53:C56)</f>
        <v>174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174</v>
      </c>
      <c r="D25" s="81">
        <v>220</v>
      </c>
      <c r="E25" s="11">
        <f t="shared" si="0"/>
        <v>394</v>
      </c>
      <c r="F25" s="8">
        <f t="shared" si="3"/>
        <v>61</v>
      </c>
      <c r="G25" s="12" t="s">
        <v>45</v>
      </c>
      <c r="H25" s="54">
        <v>174</v>
      </c>
      <c r="I25" s="81">
        <v>220</v>
      </c>
      <c r="J25" s="8">
        <f t="shared" si="1"/>
        <v>394</v>
      </c>
      <c r="K25" s="2"/>
      <c r="L25" s="16" t="s">
        <v>108</v>
      </c>
      <c r="M25" s="7">
        <f>AVERAGE(C57:C60)</f>
        <v>174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174</v>
      </c>
      <c r="D26" s="81">
        <v>220</v>
      </c>
      <c r="E26" s="11">
        <f t="shared" si="0"/>
        <v>394</v>
      </c>
      <c r="F26" s="8">
        <f t="shared" si="3"/>
        <v>62</v>
      </c>
      <c r="G26" s="12" t="s">
        <v>47</v>
      </c>
      <c r="H26" s="54">
        <v>174</v>
      </c>
      <c r="I26" s="81">
        <v>220</v>
      </c>
      <c r="J26" s="8">
        <f t="shared" si="1"/>
        <v>394</v>
      </c>
      <c r="K26" s="2"/>
      <c r="L26" s="16" t="s">
        <v>21</v>
      </c>
      <c r="M26" s="7">
        <f>AVERAGE(H13:H16)</f>
        <v>174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174</v>
      </c>
      <c r="D27" s="81">
        <v>220</v>
      </c>
      <c r="E27" s="11">
        <f t="shared" si="0"/>
        <v>394</v>
      </c>
      <c r="F27" s="8">
        <f t="shared" si="3"/>
        <v>63</v>
      </c>
      <c r="G27" s="12" t="s">
        <v>49</v>
      </c>
      <c r="H27" s="54">
        <v>174</v>
      </c>
      <c r="I27" s="81">
        <v>220</v>
      </c>
      <c r="J27" s="8">
        <f t="shared" si="1"/>
        <v>394</v>
      </c>
      <c r="K27" s="2"/>
      <c r="L27" s="24" t="s">
        <v>29</v>
      </c>
      <c r="M27" s="7">
        <f>AVERAGE(H17:H20)</f>
        <v>174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174</v>
      </c>
      <c r="D28" s="81">
        <v>220</v>
      </c>
      <c r="E28" s="11">
        <f t="shared" si="0"/>
        <v>394</v>
      </c>
      <c r="F28" s="8">
        <f t="shared" si="3"/>
        <v>64</v>
      </c>
      <c r="G28" s="12" t="s">
        <v>51</v>
      </c>
      <c r="H28" s="54">
        <v>174</v>
      </c>
      <c r="I28" s="81">
        <v>220</v>
      </c>
      <c r="J28" s="8">
        <f t="shared" si="1"/>
        <v>394</v>
      </c>
      <c r="K28" s="2"/>
      <c r="L28" s="2" t="s">
        <v>37</v>
      </c>
      <c r="M28" s="7">
        <f>AVERAGE(H21:H24)</f>
        <v>174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174</v>
      </c>
      <c r="D29" s="81">
        <v>220</v>
      </c>
      <c r="E29" s="11">
        <f t="shared" si="0"/>
        <v>394</v>
      </c>
      <c r="F29" s="8">
        <f t="shared" si="3"/>
        <v>65</v>
      </c>
      <c r="G29" s="12" t="s">
        <v>53</v>
      </c>
      <c r="H29" s="54">
        <v>174</v>
      </c>
      <c r="I29" s="81">
        <v>220</v>
      </c>
      <c r="J29" s="8">
        <f t="shared" si="1"/>
        <v>394</v>
      </c>
      <c r="K29" s="2"/>
      <c r="L29" s="2" t="s">
        <v>45</v>
      </c>
      <c r="M29" s="7">
        <f>AVERAGE(H25:H28)</f>
        <v>174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174</v>
      </c>
      <c r="D30" s="81">
        <v>220</v>
      </c>
      <c r="E30" s="11">
        <f t="shared" si="0"/>
        <v>394</v>
      </c>
      <c r="F30" s="8">
        <f t="shared" si="3"/>
        <v>66</v>
      </c>
      <c r="G30" s="12" t="s">
        <v>55</v>
      </c>
      <c r="H30" s="54">
        <v>174</v>
      </c>
      <c r="I30" s="81">
        <v>220</v>
      </c>
      <c r="J30" s="8">
        <f t="shared" si="1"/>
        <v>394</v>
      </c>
      <c r="K30" s="2"/>
      <c r="L30" s="2" t="s">
        <v>53</v>
      </c>
      <c r="M30" s="7">
        <f>AVERAGE(H29:H32)</f>
        <v>174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174</v>
      </c>
      <c r="D31" s="81">
        <v>220</v>
      </c>
      <c r="E31" s="11">
        <f t="shared" si="0"/>
        <v>394</v>
      </c>
      <c r="F31" s="8">
        <f t="shared" si="3"/>
        <v>67</v>
      </c>
      <c r="G31" s="12" t="s">
        <v>57</v>
      </c>
      <c r="H31" s="54">
        <v>174</v>
      </c>
      <c r="I31" s="81">
        <v>220</v>
      </c>
      <c r="J31" s="8">
        <f t="shared" si="1"/>
        <v>394</v>
      </c>
      <c r="K31" s="2"/>
      <c r="L31" s="2" t="s">
        <v>61</v>
      </c>
      <c r="M31" s="7">
        <f>AVERAGE(H33:H36)</f>
        <v>174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174</v>
      </c>
      <c r="D32" s="81">
        <v>220</v>
      </c>
      <c r="E32" s="11">
        <f t="shared" si="0"/>
        <v>394</v>
      </c>
      <c r="F32" s="8">
        <f t="shared" si="3"/>
        <v>68</v>
      </c>
      <c r="G32" s="12" t="s">
        <v>59</v>
      </c>
      <c r="H32" s="54">
        <v>174</v>
      </c>
      <c r="I32" s="81">
        <v>220</v>
      </c>
      <c r="J32" s="8">
        <f t="shared" si="1"/>
        <v>394</v>
      </c>
      <c r="K32" s="2"/>
      <c r="L32" s="2" t="s">
        <v>69</v>
      </c>
      <c r="M32" s="7">
        <f>AVERAGE(H37:H40)</f>
        <v>174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174</v>
      </c>
      <c r="D33" s="81">
        <v>220</v>
      </c>
      <c r="E33" s="11">
        <f t="shared" si="0"/>
        <v>394</v>
      </c>
      <c r="F33" s="8">
        <f t="shared" si="3"/>
        <v>69</v>
      </c>
      <c r="G33" s="12" t="s">
        <v>61</v>
      </c>
      <c r="H33" s="54">
        <v>174</v>
      </c>
      <c r="I33" s="81">
        <v>220</v>
      </c>
      <c r="J33" s="8">
        <f t="shared" si="1"/>
        <v>394</v>
      </c>
      <c r="K33" s="2"/>
      <c r="L33" s="2" t="s">
        <v>77</v>
      </c>
      <c r="M33" s="7">
        <f>AVERAGE(H41:H44)</f>
        <v>174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174</v>
      </c>
      <c r="D34" s="81">
        <v>220</v>
      </c>
      <c r="E34" s="11">
        <f t="shared" si="0"/>
        <v>394</v>
      </c>
      <c r="F34" s="8">
        <f t="shared" si="3"/>
        <v>70</v>
      </c>
      <c r="G34" s="12" t="s">
        <v>63</v>
      </c>
      <c r="H34" s="54">
        <v>174</v>
      </c>
      <c r="I34" s="81">
        <v>220</v>
      </c>
      <c r="J34" s="8">
        <f t="shared" si="1"/>
        <v>394</v>
      </c>
      <c r="K34" s="2"/>
      <c r="L34" s="2" t="s">
        <v>85</v>
      </c>
      <c r="M34" s="7">
        <f>AVERAGE(H45:H48)</f>
        <v>174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174</v>
      </c>
      <c r="D35" s="81">
        <v>220</v>
      </c>
      <c r="E35" s="11">
        <f t="shared" si="0"/>
        <v>394</v>
      </c>
      <c r="F35" s="8">
        <f t="shared" si="3"/>
        <v>71</v>
      </c>
      <c r="G35" s="12" t="s">
        <v>65</v>
      </c>
      <c r="H35" s="54">
        <v>174</v>
      </c>
      <c r="I35" s="81">
        <v>220</v>
      </c>
      <c r="J35" s="8">
        <f t="shared" si="1"/>
        <v>394</v>
      </c>
      <c r="K35" s="2"/>
      <c r="L35" s="2" t="s">
        <v>93</v>
      </c>
      <c r="M35" s="7">
        <f>AVERAGE(H49:H52)</f>
        <v>174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174</v>
      </c>
      <c r="D36" s="81">
        <v>220</v>
      </c>
      <c r="E36" s="11">
        <f t="shared" si="0"/>
        <v>394</v>
      </c>
      <c r="F36" s="8">
        <f t="shared" si="3"/>
        <v>72</v>
      </c>
      <c r="G36" s="12" t="s">
        <v>67</v>
      </c>
      <c r="H36" s="54">
        <v>174</v>
      </c>
      <c r="I36" s="81">
        <v>220</v>
      </c>
      <c r="J36" s="8">
        <f t="shared" si="1"/>
        <v>394</v>
      </c>
      <c r="K36" s="2"/>
      <c r="L36" s="110" t="s">
        <v>101</v>
      </c>
      <c r="M36" s="7">
        <f>AVERAGE(H53:H56)</f>
        <v>174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174</v>
      </c>
      <c r="D37" s="81">
        <v>220</v>
      </c>
      <c r="E37" s="11">
        <f t="shared" si="0"/>
        <v>394</v>
      </c>
      <c r="F37" s="8">
        <v>73</v>
      </c>
      <c r="G37" s="12" t="s">
        <v>69</v>
      </c>
      <c r="H37" s="54">
        <v>174</v>
      </c>
      <c r="I37" s="81">
        <v>220</v>
      </c>
      <c r="J37" s="8">
        <f t="shared" si="1"/>
        <v>394</v>
      </c>
      <c r="K37" s="2"/>
      <c r="L37" s="110" t="s">
        <v>109</v>
      </c>
      <c r="M37" s="7">
        <f>AVERAGE(H57:H60)</f>
        <v>174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174</v>
      </c>
      <c r="D38" s="81">
        <v>220</v>
      </c>
      <c r="E38" s="8">
        <f t="shared" si="0"/>
        <v>394</v>
      </c>
      <c r="F38" s="8">
        <f t="shared" ref="F38:F60" si="5">F37+1</f>
        <v>74</v>
      </c>
      <c r="G38" s="12" t="s">
        <v>71</v>
      </c>
      <c r="H38" s="54">
        <v>174</v>
      </c>
      <c r="I38" s="81">
        <v>220</v>
      </c>
      <c r="J38" s="8">
        <f t="shared" si="1"/>
        <v>394</v>
      </c>
      <c r="K38" s="2"/>
      <c r="L38" s="110" t="s">
        <v>312</v>
      </c>
      <c r="M38" s="110">
        <f>AVERAGE(M14:M37)</f>
        <v>174</v>
      </c>
      <c r="N38" s="110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174</v>
      </c>
      <c r="D39" s="81">
        <v>220</v>
      </c>
      <c r="E39" s="8">
        <f t="shared" si="0"/>
        <v>394</v>
      </c>
      <c r="F39" s="8">
        <f t="shared" si="5"/>
        <v>75</v>
      </c>
      <c r="G39" s="12" t="s">
        <v>73</v>
      </c>
      <c r="H39" s="54">
        <v>174</v>
      </c>
      <c r="I39" s="81">
        <v>220</v>
      </c>
      <c r="J39" s="8">
        <f t="shared" si="1"/>
        <v>394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174</v>
      </c>
      <c r="D40" s="81">
        <v>220</v>
      </c>
      <c r="E40" s="8">
        <f t="shared" si="0"/>
        <v>394</v>
      </c>
      <c r="F40" s="8">
        <f t="shared" si="5"/>
        <v>76</v>
      </c>
      <c r="G40" s="12" t="s">
        <v>75</v>
      </c>
      <c r="H40" s="54">
        <v>174</v>
      </c>
      <c r="I40" s="81">
        <v>220</v>
      </c>
      <c r="J40" s="8">
        <f t="shared" si="1"/>
        <v>394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174</v>
      </c>
      <c r="D41" s="81">
        <v>220</v>
      </c>
      <c r="E41" s="8">
        <f t="shared" si="0"/>
        <v>394</v>
      </c>
      <c r="F41" s="8">
        <f t="shared" si="5"/>
        <v>77</v>
      </c>
      <c r="G41" s="12" t="s">
        <v>77</v>
      </c>
      <c r="H41" s="54">
        <v>174</v>
      </c>
      <c r="I41" s="81">
        <v>220</v>
      </c>
      <c r="J41" s="8">
        <f t="shared" si="1"/>
        <v>394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174</v>
      </c>
      <c r="D42" s="81">
        <v>220</v>
      </c>
      <c r="E42" s="8">
        <f t="shared" si="0"/>
        <v>394</v>
      </c>
      <c r="F42" s="8">
        <f t="shared" si="5"/>
        <v>78</v>
      </c>
      <c r="G42" s="12" t="s">
        <v>79</v>
      </c>
      <c r="H42" s="54">
        <v>174</v>
      </c>
      <c r="I42" s="81">
        <v>220</v>
      </c>
      <c r="J42" s="8">
        <f t="shared" si="1"/>
        <v>394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174</v>
      </c>
      <c r="D43" s="81">
        <v>220</v>
      </c>
      <c r="E43" s="8">
        <f t="shared" si="0"/>
        <v>394</v>
      </c>
      <c r="F43" s="8">
        <f t="shared" si="5"/>
        <v>79</v>
      </c>
      <c r="G43" s="12" t="s">
        <v>81</v>
      </c>
      <c r="H43" s="54">
        <v>174</v>
      </c>
      <c r="I43" s="81">
        <v>220</v>
      </c>
      <c r="J43" s="8">
        <f t="shared" si="1"/>
        <v>394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174</v>
      </c>
      <c r="D44" s="81">
        <v>220</v>
      </c>
      <c r="E44" s="8">
        <f t="shared" si="0"/>
        <v>394</v>
      </c>
      <c r="F44" s="8">
        <f t="shared" si="5"/>
        <v>80</v>
      </c>
      <c r="G44" s="12" t="s">
        <v>83</v>
      </c>
      <c r="H44" s="54">
        <v>174</v>
      </c>
      <c r="I44" s="81">
        <v>220</v>
      </c>
      <c r="J44" s="8">
        <f t="shared" si="1"/>
        <v>394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174</v>
      </c>
      <c r="D45" s="81">
        <v>220</v>
      </c>
      <c r="E45" s="8">
        <f t="shared" si="0"/>
        <v>394</v>
      </c>
      <c r="F45" s="8">
        <f t="shared" si="5"/>
        <v>81</v>
      </c>
      <c r="G45" s="12" t="s">
        <v>85</v>
      </c>
      <c r="H45" s="54">
        <v>174</v>
      </c>
      <c r="I45" s="81">
        <v>220</v>
      </c>
      <c r="J45" s="8">
        <f t="shared" si="1"/>
        <v>394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174</v>
      </c>
      <c r="D46" s="81">
        <v>220</v>
      </c>
      <c r="E46" s="8">
        <f t="shared" si="0"/>
        <v>394</v>
      </c>
      <c r="F46" s="8">
        <f t="shared" si="5"/>
        <v>82</v>
      </c>
      <c r="G46" s="12" t="s">
        <v>87</v>
      </c>
      <c r="H46" s="54">
        <v>174</v>
      </c>
      <c r="I46" s="81">
        <v>220</v>
      </c>
      <c r="J46" s="8">
        <f t="shared" si="1"/>
        <v>394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174</v>
      </c>
      <c r="D47" s="81">
        <v>220</v>
      </c>
      <c r="E47" s="8">
        <f t="shared" si="0"/>
        <v>394</v>
      </c>
      <c r="F47" s="8">
        <f t="shared" si="5"/>
        <v>83</v>
      </c>
      <c r="G47" s="12" t="s">
        <v>89</v>
      </c>
      <c r="H47" s="54">
        <v>174</v>
      </c>
      <c r="I47" s="81">
        <v>220</v>
      </c>
      <c r="J47" s="8">
        <f t="shared" si="1"/>
        <v>394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174</v>
      </c>
      <c r="D48" s="81">
        <v>220</v>
      </c>
      <c r="E48" s="8">
        <f t="shared" si="0"/>
        <v>394</v>
      </c>
      <c r="F48" s="8">
        <f t="shared" si="5"/>
        <v>84</v>
      </c>
      <c r="G48" s="12" t="s">
        <v>91</v>
      </c>
      <c r="H48" s="54">
        <v>174</v>
      </c>
      <c r="I48" s="81">
        <v>220</v>
      </c>
      <c r="J48" s="8">
        <f t="shared" si="1"/>
        <v>394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174</v>
      </c>
      <c r="D49" s="81">
        <v>220</v>
      </c>
      <c r="E49" s="8">
        <f t="shared" si="0"/>
        <v>394</v>
      </c>
      <c r="F49" s="8">
        <f t="shared" si="5"/>
        <v>85</v>
      </c>
      <c r="G49" s="12" t="s">
        <v>93</v>
      </c>
      <c r="H49" s="54">
        <v>174</v>
      </c>
      <c r="I49" s="81">
        <v>220</v>
      </c>
      <c r="J49" s="8">
        <f t="shared" si="1"/>
        <v>394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174</v>
      </c>
      <c r="D50" s="81">
        <v>220</v>
      </c>
      <c r="E50" s="8">
        <f t="shared" si="0"/>
        <v>394</v>
      </c>
      <c r="F50" s="8">
        <f t="shared" si="5"/>
        <v>86</v>
      </c>
      <c r="G50" s="12" t="s">
        <v>95</v>
      </c>
      <c r="H50" s="54">
        <v>174</v>
      </c>
      <c r="I50" s="81">
        <v>220</v>
      </c>
      <c r="J50" s="8">
        <f t="shared" si="1"/>
        <v>394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174</v>
      </c>
      <c r="D51" s="81">
        <v>220</v>
      </c>
      <c r="E51" s="8">
        <f t="shared" si="0"/>
        <v>394</v>
      </c>
      <c r="F51" s="8">
        <f t="shared" si="5"/>
        <v>87</v>
      </c>
      <c r="G51" s="12" t="s">
        <v>97</v>
      </c>
      <c r="H51" s="54">
        <v>174</v>
      </c>
      <c r="I51" s="81">
        <v>220</v>
      </c>
      <c r="J51" s="8">
        <f t="shared" si="1"/>
        <v>394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174</v>
      </c>
      <c r="D52" s="81">
        <v>220</v>
      </c>
      <c r="E52" s="8">
        <f t="shared" si="0"/>
        <v>394</v>
      </c>
      <c r="F52" s="8">
        <f t="shared" si="5"/>
        <v>88</v>
      </c>
      <c r="G52" s="12" t="s">
        <v>99</v>
      </c>
      <c r="H52" s="54">
        <v>174</v>
      </c>
      <c r="I52" s="81">
        <v>220</v>
      </c>
      <c r="J52" s="8">
        <f t="shared" si="1"/>
        <v>394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174</v>
      </c>
      <c r="D53" s="81">
        <v>220</v>
      </c>
      <c r="E53" s="8">
        <f t="shared" si="0"/>
        <v>394</v>
      </c>
      <c r="F53" s="8">
        <f t="shared" si="5"/>
        <v>89</v>
      </c>
      <c r="G53" s="12" t="s">
        <v>101</v>
      </c>
      <c r="H53" s="54">
        <v>174</v>
      </c>
      <c r="I53" s="81">
        <v>220</v>
      </c>
      <c r="J53" s="8">
        <f t="shared" si="1"/>
        <v>394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174</v>
      </c>
      <c r="D54" s="81">
        <v>220</v>
      </c>
      <c r="E54" s="8">
        <f t="shared" si="0"/>
        <v>394</v>
      </c>
      <c r="F54" s="8">
        <f t="shared" si="5"/>
        <v>90</v>
      </c>
      <c r="G54" s="12" t="s">
        <v>103</v>
      </c>
      <c r="H54" s="54">
        <v>174</v>
      </c>
      <c r="I54" s="81">
        <v>220</v>
      </c>
      <c r="J54" s="8">
        <f t="shared" si="1"/>
        <v>394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174</v>
      </c>
      <c r="D55" s="81">
        <v>220</v>
      </c>
      <c r="E55" s="8">
        <f t="shared" si="0"/>
        <v>394</v>
      </c>
      <c r="F55" s="8">
        <f t="shared" si="5"/>
        <v>91</v>
      </c>
      <c r="G55" s="12" t="s">
        <v>105</v>
      </c>
      <c r="H55" s="54">
        <v>174</v>
      </c>
      <c r="I55" s="81">
        <v>220</v>
      </c>
      <c r="J55" s="8">
        <f t="shared" si="1"/>
        <v>394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174</v>
      </c>
      <c r="D56" s="81">
        <v>220</v>
      </c>
      <c r="E56" s="8">
        <f t="shared" si="0"/>
        <v>394</v>
      </c>
      <c r="F56" s="8">
        <f t="shared" si="5"/>
        <v>92</v>
      </c>
      <c r="G56" s="12" t="s">
        <v>107</v>
      </c>
      <c r="H56" s="54">
        <v>174</v>
      </c>
      <c r="I56" s="81">
        <v>220</v>
      </c>
      <c r="J56" s="8">
        <f t="shared" si="1"/>
        <v>394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174</v>
      </c>
      <c r="D57" s="81">
        <v>220</v>
      </c>
      <c r="E57" s="8">
        <f t="shared" si="0"/>
        <v>394</v>
      </c>
      <c r="F57" s="8">
        <f t="shared" si="5"/>
        <v>93</v>
      </c>
      <c r="G57" s="12" t="s">
        <v>109</v>
      </c>
      <c r="H57" s="54">
        <v>174</v>
      </c>
      <c r="I57" s="81">
        <v>220</v>
      </c>
      <c r="J57" s="8">
        <f t="shared" si="1"/>
        <v>394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174</v>
      </c>
      <c r="D58" s="81">
        <v>220</v>
      </c>
      <c r="E58" s="8">
        <f t="shared" si="0"/>
        <v>394</v>
      </c>
      <c r="F58" s="8">
        <f t="shared" si="5"/>
        <v>94</v>
      </c>
      <c r="G58" s="12" t="s">
        <v>111</v>
      </c>
      <c r="H58" s="54">
        <v>174</v>
      </c>
      <c r="I58" s="81">
        <v>220</v>
      </c>
      <c r="J58" s="8">
        <f t="shared" si="1"/>
        <v>394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174</v>
      </c>
      <c r="D59" s="81">
        <v>220</v>
      </c>
      <c r="E59" s="17">
        <f t="shared" si="0"/>
        <v>394</v>
      </c>
      <c r="F59" s="17">
        <f t="shared" si="5"/>
        <v>95</v>
      </c>
      <c r="G59" s="18" t="s">
        <v>113</v>
      </c>
      <c r="H59" s="54">
        <v>174</v>
      </c>
      <c r="I59" s="81">
        <v>220</v>
      </c>
      <c r="J59" s="17">
        <f t="shared" si="1"/>
        <v>394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174</v>
      </c>
      <c r="D60" s="81">
        <v>220</v>
      </c>
      <c r="E60" s="17">
        <f t="shared" si="0"/>
        <v>394</v>
      </c>
      <c r="F60" s="17">
        <f t="shared" si="5"/>
        <v>96</v>
      </c>
      <c r="G60" s="18" t="s">
        <v>115</v>
      </c>
      <c r="H60" s="54">
        <v>174</v>
      </c>
      <c r="I60" s="81">
        <v>220</v>
      </c>
      <c r="J60" s="17">
        <f t="shared" si="1"/>
        <v>394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237</v>
      </c>
      <c r="F63" s="127"/>
      <c r="G63" s="128"/>
      <c r="H63" s="21">
        <v>4.5279999999999996</v>
      </c>
      <c r="I63" s="21">
        <v>0</v>
      </c>
      <c r="J63" s="21">
        <f>H63+I63</f>
        <v>4.5279999999999996</v>
      </c>
      <c r="K63" s="2"/>
      <c r="L63" s="22">
        <v>32.582999999999998</v>
      </c>
      <c r="M63" s="32">
        <f>L63/1000</f>
        <v>3.2583000000000001E-2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238</v>
      </c>
      <c r="F64" s="130"/>
      <c r="G64" s="131"/>
      <c r="H64" s="36">
        <f>K82</f>
        <v>3.2583000000000001E-2</v>
      </c>
      <c r="I64" s="36">
        <f>L82</f>
        <v>0</v>
      </c>
      <c r="J64" s="36">
        <f>H64+I64</f>
        <v>3.2583000000000001E-2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239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0.32800000000000001</v>
      </c>
      <c r="N66" s="28">
        <v>0.23300000000000001</v>
      </c>
      <c r="O66" s="29">
        <f>M66+N66</f>
        <v>0.56100000000000005</v>
      </c>
      <c r="P66" s="29">
        <f>O66/J63*100</f>
        <v>12.389575971731452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H63+H64-M66-0.018-N66-0.018</f>
        <v>3.9635829999999994</v>
      </c>
      <c r="N67" s="29">
        <f>I63+I64</f>
        <v>0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0.16514929166666664</v>
      </c>
      <c r="N69" s="32">
        <f>(N67+N68)/24</f>
        <v>0.22</v>
      </c>
      <c r="O69" s="23"/>
      <c r="P69" s="32">
        <f>M69+N69</f>
        <v>0.38514929166666667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165.14929166666664</v>
      </c>
      <c r="N70" s="29">
        <f>N69*1000</f>
        <v>220</v>
      </c>
      <c r="O70" s="23"/>
      <c r="P70" s="29">
        <f>M70+N70</f>
        <v>385.14929166666661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82"/>
      <c r="F72" s="2"/>
      <c r="G72" s="2"/>
      <c r="H72" s="2"/>
      <c r="I72" s="2"/>
      <c r="J72" s="8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0.03</v>
      </c>
      <c r="L81" s="29">
        <v>0</v>
      </c>
      <c r="M81" s="32">
        <f>K81+L81</f>
        <v>0.03</v>
      </c>
      <c r="N81" s="32">
        <f>M81-M63</f>
        <v>-2.583000000000002E-3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3.2583000000000001E-2</v>
      </c>
      <c r="L82" s="35">
        <v>0</v>
      </c>
      <c r="M82" s="32">
        <f>K82+L82</f>
        <v>3.2583000000000001E-2</v>
      </c>
      <c r="N82" s="32">
        <f>N81/2</f>
        <v>-1.291500000000001E-3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49" workbookViewId="0">
      <selection activeCell="L11" sqref="L11:N38"/>
    </sheetView>
  </sheetViews>
  <sheetFormatPr defaultColWidth="14.42578125" defaultRowHeight="15" x14ac:dyDescent="0.25"/>
  <cols>
    <col min="1" max="1" width="10.5703125" style="41" customWidth="1"/>
    <col min="2" max="2" width="18.5703125" style="41" customWidth="1"/>
    <col min="3" max="4" width="12.7109375" style="41" customWidth="1"/>
    <col min="5" max="5" width="14.7109375" style="41" customWidth="1"/>
    <col min="6" max="6" width="12.42578125" style="41" customWidth="1"/>
    <col min="7" max="7" width="15.140625" style="41" customWidth="1"/>
    <col min="8" max="9" width="12.7109375" style="41" customWidth="1"/>
    <col min="10" max="10" width="15" style="41" customWidth="1"/>
    <col min="11" max="11" width="9.140625" style="41" customWidth="1"/>
    <col min="12" max="12" width="13" style="41" customWidth="1"/>
    <col min="13" max="13" width="12.7109375" style="41" customWidth="1"/>
    <col min="14" max="14" width="14.28515625" style="41" customWidth="1"/>
    <col min="15" max="15" width="7.85546875" style="41" customWidth="1"/>
    <col min="16" max="17" width="9.140625" style="41" customWidth="1"/>
    <col min="18" max="16384" width="14.42578125" style="41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136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148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137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206</v>
      </c>
      <c r="E13" s="11">
        <f t="shared" ref="E13:E60" si="0">SUM(C13,D13)</f>
        <v>206</v>
      </c>
      <c r="F13" s="8">
        <v>49</v>
      </c>
      <c r="G13" s="12" t="s">
        <v>21</v>
      </c>
      <c r="H13" s="37">
        <v>0</v>
      </c>
      <c r="I13" s="10">
        <v>206</v>
      </c>
      <c r="J13" s="8">
        <f t="shared" ref="J13:J60" si="1">SUM(H13,I13)</f>
        <v>206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206</v>
      </c>
      <c r="E14" s="11">
        <f t="shared" si="0"/>
        <v>206</v>
      </c>
      <c r="F14" s="8">
        <f t="shared" ref="F14:F36" si="3">F13+1</f>
        <v>50</v>
      </c>
      <c r="G14" s="12" t="s">
        <v>23</v>
      </c>
      <c r="H14" s="37">
        <v>0</v>
      </c>
      <c r="I14" s="10">
        <v>206</v>
      </c>
      <c r="J14" s="8">
        <f t="shared" si="1"/>
        <v>206</v>
      </c>
      <c r="K14" s="2"/>
      <c r="L14" s="2" t="s">
        <v>20</v>
      </c>
      <c r="M14" s="7">
        <f>AVERAGE(C13:C16)</f>
        <v>0</v>
      </c>
      <c r="N14" s="7">
        <f>AVERAGE(D13:D16)</f>
        <v>206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206</v>
      </c>
      <c r="E15" s="11">
        <f t="shared" si="0"/>
        <v>206</v>
      </c>
      <c r="F15" s="8">
        <f t="shared" si="3"/>
        <v>51</v>
      </c>
      <c r="G15" s="12" t="s">
        <v>25</v>
      </c>
      <c r="H15" s="37">
        <v>0</v>
      </c>
      <c r="I15" s="10">
        <v>206</v>
      </c>
      <c r="J15" s="8">
        <f t="shared" si="1"/>
        <v>206</v>
      </c>
      <c r="K15" s="2"/>
      <c r="L15" s="2" t="s">
        <v>28</v>
      </c>
      <c r="M15" s="7">
        <f>AVERAGE(C17:C20)</f>
        <v>0</v>
      </c>
      <c r="N15" s="7">
        <f>AVERAGE(D17:D20)</f>
        <v>206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206</v>
      </c>
      <c r="E16" s="11">
        <f t="shared" si="0"/>
        <v>206</v>
      </c>
      <c r="F16" s="8">
        <f t="shared" si="3"/>
        <v>52</v>
      </c>
      <c r="G16" s="12" t="s">
        <v>27</v>
      </c>
      <c r="H16" s="37">
        <v>0</v>
      </c>
      <c r="I16" s="10">
        <v>206</v>
      </c>
      <c r="J16" s="8">
        <f t="shared" si="1"/>
        <v>206</v>
      </c>
      <c r="K16" s="2"/>
      <c r="L16" s="2" t="s">
        <v>36</v>
      </c>
      <c r="M16" s="7">
        <f>AVERAGE(C21:C24)</f>
        <v>0</v>
      </c>
      <c r="N16" s="7">
        <f>AVERAGE(D21:D24)</f>
        <v>206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206</v>
      </c>
      <c r="E17" s="11">
        <f t="shared" si="0"/>
        <v>206</v>
      </c>
      <c r="F17" s="8">
        <f t="shared" si="3"/>
        <v>53</v>
      </c>
      <c r="G17" s="12" t="s">
        <v>29</v>
      </c>
      <c r="H17" s="37">
        <v>0</v>
      </c>
      <c r="I17" s="10">
        <v>206</v>
      </c>
      <c r="J17" s="8">
        <f t="shared" si="1"/>
        <v>206</v>
      </c>
      <c r="K17" s="2"/>
      <c r="L17" s="2" t="s">
        <v>44</v>
      </c>
      <c r="M17" s="7">
        <f>AVERAGE(C25:C28)</f>
        <v>0</v>
      </c>
      <c r="N17" s="7">
        <f>AVERAGE(D25:D28)</f>
        <v>206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206</v>
      </c>
      <c r="E18" s="11">
        <f t="shared" si="0"/>
        <v>206</v>
      </c>
      <c r="F18" s="8">
        <f t="shared" si="3"/>
        <v>54</v>
      </c>
      <c r="G18" s="12" t="s">
        <v>31</v>
      </c>
      <c r="H18" s="37">
        <v>0</v>
      </c>
      <c r="I18" s="10">
        <v>206</v>
      </c>
      <c r="J18" s="8">
        <f t="shared" si="1"/>
        <v>206</v>
      </c>
      <c r="K18" s="2"/>
      <c r="L18" s="2" t="s">
        <v>52</v>
      </c>
      <c r="M18" s="7">
        <f>AVERAGE(C29:C32)</f>
        <v>0</v>
      </c>
      <c r="N18" s="7">
        <f>AVERAGE(D29:D32)</f>
        <v>206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206</v>
      </c>
      <c r="E19" s="11">
        <f t="shared" si="0"/>
        <v>206</v>
      </c>
      <c r="F19" s="8">
        <f t="shared" si="3"/>
        <v>55</v>
      </c>
      <c r="G19" s="12" t="s">
        <v>33</v>
      </c>
      <c r="H19" s="37">
        <v>0</v>
      </c>
      <c r="I19" s="10">
        <v>206</v>
      </c>
      <c r="J19" s="8">
        <f t="shared" si="1"/>
        <v>206</v>
      </c>
      <c r="K19" s="2"/>
      <c r="L19" s="2" t="s">
        <v>60</v>
      </c>
      <c r="M19" s="7">
        <f>AVERAGE(C33:C36)</f>
        <v>0</v>
      </c>
      <c r="N19" s="7">
        <f>AVERAGE(D33:D36)</f>
        <v>206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206</v>
      </c>
      <c r="E20" s="11">
        <f t="shared" si="0"/>
        <v>206</v>
      </c>
      <c r="F20" s="8">
        <f t="shared" si="3"/>
        <v>56</v>
      </c>
      <c r="G20" s="12" t="s">
        <v>35</v>
      </c>
      <c r="H20" s="37">
        <v>0</v>
      </c>
      <c r="I20" s="10">
        <v>206</v>
      </c>
      <c r="J20" s="8">
        <f t="shared" si="1"/>
        <v>206</v>
      </c>
      <c r="K20" s="2"/>
      <c r="L20" s="2" t="s">
        <v>68</v>
      </c>
      <c r="M20" s="7">
        <f>AVERAGE(C37:C40)</f>
        <v>0</v>
      </c>
      <c r="N20" s="7">
        <f>AVERAGE(D37:D40)</f>
        <v>206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206</v>
      </c>
      <c r="E21" s="11">
        <f t="shared" si="0"/>
        <v>206</v>
      </c>
      <c r="F21" s="8">
        <f t="shared" si="3"/>
        <v>57</v>
      </c>
      <c r="G21" s="12" t="s">
        <v>37</v>
      </c>
      <c r="H21" s="37">
        <v>0</v>
      </c>
      <c r="I21" s="10">
        <v>206</v>
      </c>
      <c r="J21" s="8">
        <f t="shared" si="1"/>
        <v>206</v>
      </c>
      <c r="K21" s="2"/>
      <c r="L21" s="2" t="s">
        <v>76</v>
      </c>
      <c r="M21" s="7">
        <f>AVERAGE(C41:C44)</f>
        <v>0</v>
      </c>
      <c r="N21" s="7">
        <f>AVERAGE(D41:D44)</f>
        <v>206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206</v>
      </c>
      <c r="E22" s="11">
        <f t="shared" si="0"/>
        <v>206</v>
      </c>
      <c r="F22" s="8">
        <f t="shared" si="3"/>
        <v>58</v>
      </c>
      <c r="G22" s="12" t="s">
        <v>39</v>
      </c>
      <c r="H22" s="37">
        <v>0</v>
      </c>
      <c r="I22" s="10">
        <v>206</v>
      </c>
      <c r="J22" s="8">
        <f t="shared" si="1"/>
        <v>206</v>
      </c>
      <c r="K22" s="2"/>
      <c r="L22" s="2" t="s">
        <v>84</v>
      </c>
      <c r="M22" s="7">
        <f>AVERAGE(C45:C48)</f>
        <v>0</v>
      </c>
      <c r="N22" s="7">
        <f>AVERAGE(D45:D48)</f>
        <v>206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206</v>
      </c>
      <c r="E23" s="11">
        <f t="shared" si="0"/>
        <v>206</v>
      </c>
      <c r="F23" s="8">
        <f t="shared" si="3"/>
        <v>59</v>
      </c>
      <c r="G23" s="12" t="s">
        <v>41</v>
      </c>
      <c r="H23" s="37">
        <v>0</v>
      </c>
      <c r="I23" s="10">
        <v>206</v>
      </c>
      <c r="J23" s="8">
        <f t="shared" si="1"/>
        <v>206</v>
      </c>
      <c r="K23" s="2"/>
      <c r="L23" s="2" t="s">
        <v>92</v>
      </c>
      <c r="M23" s="7">
        <f>AVERAGE(C49:C52)</f>
        <v>0</v>
      </c>
      <c r="N23" s="7">
        <f>AVERAGE(D49:D52)</f>
        <v>206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206</v>
      </c>
      <c r="E24" s="11">
        <f t="shared" si="0"/>
        <v>206</v>
      </c>
      <c r="F24" s="8">
        <f t="shared" si="3"/>
        <v>60</v>
      </c>
      <c r="G24" s="12" t="s">
        <v>43</v>
      </c>
      <c r="H24" s="37">
        <v>0</v>
      </c>
      <c r="I24" s="10">
        <v>206</v>
      </c>
      <c r="J24" s="8">
        <f t="shared" si="1"/>
        <v>206</v>
      </c>
      <c r="K24" s="2"/>
      <c r="L24" s="13" t="s">
        <v>100</v>
      </c>
      <c r="M24" s="7">
        <f>AVERAGE(C53:C56)</f>
        <v>0</v>
      </c>
      <c r="N24" s="7">
        <f>AVERAGE(D53:D56)</f>
        <v>206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206</v>
      </c>
      <c r="E25" s="11">
        <f t="shared" si="0"/>
        <v>206</v>
      </c>
      <c r="F25" s="8">
        <f t="shared" si="3"/>
        <v>61</v>
      </c>
      <c r="G25" s="12" t="s">
        <v>45</v>
      </c>
      <c r="H25" s="37">
        <v>0</v>
      </c>
      <c r="I25" s="10">
        <v>206</v>
      </c>
      <c r="J25" s="8">
        <f t="shared" si="1"/>
        <v>206</v>
      </c>
      <c r="K25" s="2"/>
      <c r="L25" s="16" t="s">
        <v>108</v>
      </c>
      <c r="M25" s="7">
        <f>AVERAGE(C57:C60)</f>
        <v>0</v>
      </c>
      <c r="N25" s="7">
        <f>AVERAGE(D57:D60)</f>
        <v>206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206</v>
      </c>
      <c r="E26" s="11">
        <f t="shared" si="0"/>
        <v>206</v>
      </c>
      <c r="F26" s="8">
        <f t="shared" si="3"/>
        <v>62</v>
      </c>
      <c r="G26" s="12" t="s">
        <v>47</v>
      </c>
      <c r="H26" s="37">
        <v>0</v>
      </c>
      <c r="I26" s="10">
        <v>206</v>
      </c>
      <c r="J26" s="8">
        <f t="shared" si="1"/>
        <v>206</v>
      </c>
      <c r="K26" s="2"/>
      <c r="L26" s="16" t="s">
        <v>21</v>
      </c>
      <c r="M26" s="7">
        <f>AVERAGE(H13:H16)</f>
        <v>0</v>
      </c>
      <c r="N26" s="7">
        <f>AVERAGE(I13:I16)</f>
        <v>206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206</v>
      </c>
      <c r="E27" s="11">
        <f t="shared" si="0"/>
        <v>206</v>
      </c>
      <c r="F27" s="8">
        <f t="shared" si="3"/>
        <v>63</v>
      </c>
      <c r="G27" s="12" t="s">
        <v>49</v>
      </c>
      <c r="H27" s="37">
        <v>0</v>
      </c>
      <c r="I27" s="10">
        <v>206</v>
      </c>
      <c r="J27" s="8">
        <f t="shared" si="1"/>
        <v>206</v>
      </c>
      <c r="K27" s="2"/>
      <c r="L27" s="24" t="s">
        <v>29</v>
      </c>
      <c r="M27" s="7">
        <f>AVERAGE(H17:H20)</f>
        <v>0</v>
      </c>
      <c r="N27" s="7">
        <f>AVERAGE(I17:I20)</f>
        <v>206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206</v>
      </c>
      <c r="E28" s="11">
        <f t="shared" si="0"/>
        <v>206</v>
      </c>
      <c r="F28" s="8">
        <f t="shared" si="3"/>
        <v>64</v>
      </c>
      <c r="G28" s="12" t="s">
        <v>51</v>
      </c>
      <c r="H28" s="37">
        <v>0</v>
      </c>
      <c r="I28" s="10">
        <v>206</v>
      </c>
      <c r="J28" s="8">
        <f t="shared" si="1"/>
        <v>206</v>
      </c>
      <c r="K28" s="2"/>
      <c r="L28" s="2" t="s">
        <v>37</v>
      </c>
      <c r="M28" s="7">
        <f>AVERAGE(H21:H24)</f>
        <v>0</v>
      </c>
      <c r="N28" s="7">
        <f>AVERAGE(I21:I24)</f>
        <v>206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206</v>
      </c>
      <c r="E29" s="11">
        <f t="shared" si="0"/>
        <v>206</v>
      </c>
      <c r="F29" s="8">
        <f t="shared" si="3"/>
        <v>65</v>
      </c>
      <c r="G29" s="12" t="s">
        <v>53</v>
      </c>
      <c r="H29" s="37">
        <v>0</v>
      </c>
      <c r="I29" s="10">
        <v>206</v>
      </c>
      <c r="J29" s="8">
        <f t="shared" si="1"/>
        <v>206</v>
      </c>
      <c r="K29" s="2"/>
      <c r="L29" s="2" t="s">
        <v>45</v>
      </c>
      <c r="M29" s="7">
        <f>AVERAGE(H25:H28)</f>
        <v>0</v>
      </c>
      <c r="N29" s="7">
        <f>AVERAGE(I25:I28)</f>
        <v>206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206</v>
      </c>
      <c r="E30" s="11">
        <f t="shared" si="0"/>
        <v>206</v>
      </c>
      <c r="F30" s="8">
        <f t="shared" si="3"/>
        <v>66</v>
      </c>
      <c r="G30" s="12" t="s">
        <v>55</v>
      </c>
      <c r="H30" s="37">
        <v>0</v>
      </c>
      <c r="I30" s="10">
        <v>206</v>
      </c>
      <c r="J30" s="8">
        <f t="shared" si="1"/>
        <v>206</v>
      </c>
      <c r="K30" s="2"/>
      <c r="L30" s="2" t="s">
        <v>53</v>
      </c>
      <c r="M30" s="7">
        <f>AVERAGE(H29:H32)</f>
        <v>0</v>
      </c>
      <c r="N30" s="7">
        <f>AVERAGE(I29:I32)</f>
        <v>206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206</v>
      </c>
      <c r="E31" s="11">
        <f t="shared" si="0"/>
        <v>206</v>
      </c>
      <c r="F31" s="8">
        <f t="shared" si="3"/>
        <v>67</v>
      </c>
      <c r="G31" s="12" t="s">
        <v>57</v>
      </c>
      <c r="H31" s="37">
        <v>0</v>
      </c>
      <c r="I31" s="10">
        <v>206</v>
      </c>
      <c r="J31" s="8">
        <f t="shared" si="1"/>
        <v>206</v>
      </c>
      <c r="K31" s="2"/>
      <c r="L31" s="2" t="s">
        <v>61</v>
      </c>
      <c r="M31" s="7">
        <f>AVERAGE(H33:H36)</f>
        <v>0</v>
      </c>
      <c r="N31" s="7">
        <f>AVERAGE(I33:I36)</f>
        <v>206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206</v>
      </c>
      <c r="E32" s="11">
        <f t="shared" si="0"/>
        <v>206</v>
      </c>
      <c r="F32" s="8">
        <f t="shared" si="3"/>
        <v>68</v>
      </c>
      <c r="G32" s="12" t="s">
        <v>59</v>
      </c>
      <c r="H32" s="37">
        <v>0</v>
      </c>
      <c r="I32" s="10">
        <v>206</v>
      </c>
      <c r="J32" s="8">
        <f t="shared" si="1"/>
        <v>206</v>
      </c>
      <c r="K32" s="2"/>
      <c r="L32" s="2" t="s">
        <v>69</v>
      </c>
      <c r="M32" s="7">
        <f>AVERAGE(H37:H40)</f>
        <v>0</v>
      </c>
      <c r="N32" s="7">
        <f>AVERAGE(I37:I40)</f>
        <v>206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206</v>
      </c>
      <c r="E33" s="11">
        <f t="shared" si="0"/>
        <v>206</v>
      </c>
      <c r="F33" s="8">
        <f t="shared" si="3"/>
        <v>69</v>
      </c>
      <c r="G33" s="12" t="s">
        <v>61</v>
      </c>
      <c r="H33" s="37">
        <v>0</v>
      </c>
      <c r="I33" s="10">
        <v>206</v>
      </c>
      <c r="J33" s="8">
        <f t="shared" si="1"/>
        <v>206</v>
      </c>
      <c r="K33" s="2"/>
      <c r="L33" s="2" t="s">
        <v>77</v>
      </c>
      <c r="M33" s="7">
        <f>AVERAGE(H41:H44)</f>
        <v>0</v>
      </c>
      <c r="N33" s="7">
        <f>AVERAGE(I41:I44)</f>
        <v>206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206</v>
      </c>
      <c r="E34" s="11">
        <f t="shared" si="0"/>
        <v>206</v>
      </c>
      <c r="F34" s="8">
        <f t="shared" si="3"/>
        <v>70</v>
      </c>
      <c r="G34" s="12" t="s">
        <v>63</v>
      </c>
      <c r="H34" s="37">
        <v>0</v>
      </c>
      <c r="I34" s="10">
        <v>206</v>
      </c>
      <c r="J34" s="8">
        <f t="shared" si="1"/>
        <v>206</v>
      </c>
      <c r="K34" s="2"/>
      <c r="L34" s="2" t="s">
        <v>85</v>
      </c>
      <c r="M34" s="7">
        <f>AVERAGE(H45:H48)</f>
        <v>0</v>
      </c>
      <c r="N34" s="7">
        <f>AVERAGE(I45:I48)</f>
        <v>206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206</v>
      </c>
      <c r="E35" s="11">
        <f t="shared" si="0"/>
        <v>206</v>
      </c>
      <c r="F35" s="8">
        <f t="shared" si="3"/>
        <v>71</v>
      </c>
      <c r="G35" s="12" t="s">
        <v>65</v>
      </c>
      <c r="H35" s="37">
        <v>0</v>
      </c>
      <c r="I35" s="10">
        <v>206</v>
      </c>
      <c r="J35" s="8">
        <f t="shared" si="1"/>
        <v>206</v>
      </c>
      <c r="K35" s="2"/>
      <c r="L35" s="2" t="s">
        <v>93</v>
      </c>
      <c r="M35" s="7">
        <f>AVERAGE(H49:H52)</f>
        <v>0</v>
      </c>
      <c r="N35" s="7">
        <f>AVERAGE(I49:I52)</f>
        <v>206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206</v>
      </c>
      <c r="E36" s="11">
        <f t="shared" si="0"/>
        <v>206</v>
      </c>
      <c r="F36" s="8">
        <f t="shared" si="3"/>
        <v>72</v>
      </c>
      <c r="G36" s="12" t="s">
        <v>67</v>
      </c>
      <c r="H36" s="37">
        <v>0</v>
      </c>
      <c r="I36" s="10">
        <v>206</v>
      </c>
      <c r="J36" s="8">
        <f t="shared" si="1"/>
        <v>206</v>
      </c>
      <c r="K36" s="2"/>
      <c r="L36" s="110" t="s">
        <v>101</v>
      </c>
      <c r="M36" s="7">
        <f>AVERAGE(H53:H56)</f>
        <v>0</v>
      </c>
      <c r="N36" s="7">
        <f>AVERAGE(I53:I56)</f>
        <v>206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206</v>
      </c>
      <c r="E37" s="11">
        <f t="shared" si="0"/>
        <v>206</v>
      </c>
      <c r="F37" s="8">
        <v>73</v>
      </c>
      <c r="G37" s="12" t="s">
        <v>69</v>
      </c>
      <c r="H37" s="37">
        <v>0</v>
      </c>
      <c r="I37" s="10">
        <v>206</v>
      </c>
      <c r="J37" s="8">
        <f t="shared" si="1"/>
        <v>206</v>
      </c>
      <c r="K37" s="2"/>
      <c r="L37" s="110" t="s">
        <v>109</v>
      </c>
      <c r="M37" s="7">
        <f>AVERAGE(H57:H60)</f>
        <v>0</v>
      </c>
      <c r="N37" s="7">
        <f>AVERAGE(I57:I60)</f>
        <v>206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206</v>
      </c>
      <c r="E38" s="8">
        <f t="shared" si="0"/>
        <v>206</v>
      </c>
      <c r="F38" s="8">
        <f t="shared" ref="F38:F60" si="5">F37+1</f>
        <v>74</v>
      </c>
      <c r="G38" s="12" t="s">
        <v>71</v>
      </c>
      <c r="H38" s="37">
        <v>0</v>
      </c>
      <c r="I38" s="10">
        <v>206</v>
      </c>
      <c r="J38" s="8">
        <f t="shared" si="1"/>
        <v>206</v>
      </c>
      <c r="K38" s="2"/>
      <c r="L38" s="110" t="s">
        <v>312</v>
      </c>
      <c r="M38" s="110">
        <f>AVERAGE(M14:M37)</f>
        <v>0</v>
      </c>
      <c r="N38" s="110">
        <f>AVERAGE(N14:N37)</f>
        <v>206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206</v>
      </c>
      <c r="E39" s="8">
        <f t="shared" si="0"/>
        <v>206</v>
      </c>
      <c r="F39" s="8">
        <f t="shared" si="5"/>
        <v>75</v>
      </c>
      <c r="G39" s="12" t="s">
        <v>73</v>
      </c>
      <c r="H39" s="37">
        <v>0</v>
      </c>
      <c r="I39" s="10">
        <v>206</v>
      </c>
      <c r="J39" s="8">
        <f t="shared" si="1"/>
        <v>206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206</v>
      </c>
      <c r="E40" s="8">
        <f t="shared" si="0"/>
        <v>206</v>
      </c>
      <c r="F40" s="8">
        <f t="shared" si="5"/>
        <v>76</v>
      </c>
      <c r="G40" s="12" t="s">
        <v>75</v>
      </c>
      <c r="H40" s="37">
        <v>0</v>
      </c>
      <c r="I40" s="10">
        <v>206</v>
      </c>
      <c r="J40" s="8">
        <f t="shared" si="1"/>
        <v>206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206</v>
      </c>
      <c r="E41" s="8">
        <f t="shared" si="0"/>
        <v>206</v>
      </c>
      <c r="F41" s="8">
        <f t="shared" si="5"/>
        <v>77</v>
      </c>
      <c r="G41" s="12" t="s">
        <v>77</v>
      </c>
      <c r="H41" s="37">
        <v>0</v>
      </c>
      <c r="I41" s="10">
        <v>206</v>
      </c>
      <c r="J41" s="8">
        <f t="shared" si="1"/>
        <v>206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206</v>
      </c>
      <c r="E42" s="8">
        <f t="shared" si="0"/>
        <v>206</v>
      </c>
      <c r="F42" s="8">
        <f t="shared" si="5"/>
        <v>78</v>
      </c>
      <c r="G42" s="12" t="s">
        <v>79</v>
      </c>
      <c r="H42" s="37">
        <v>0</v>
      </c>
      <c r="I42" s="10">
        <v>206</v>
      </c>
      <c r="J42" s="8">
        <f t="shared" si="1"/>
        <v>206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206</v>
      </c>
      <c r="E43" s="8">
        <f t="shared" si="0"/>
        <v>206</v>
      </c>
      <c r="F43" s="8">
        <f t="shared" si="5"/>
        <v>79</v>
      </c>
      <c r="G43" s="12" t="s">
        <v>81</v>
      </c>
      <c r="H43" s="37">
        <v>0</v>
      </c>
      <c r="I43" s="10">
        <v>206</v>
      </c>
      <c r="J43" s="8">
        <f t="shared" si="1"/>
        <v>206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206</v>
      </c>
      <c r="E44" s="8">
        <f t="shared" si="0"/>
        <v>206</v>
      </c>
      <c r="F44" s="8">
        <f t="shared" si="5"/>
        <v>80</v>
      </c>
      <c r="G44" s="12" t="s">
        <v>83</v>
      </c>
      <c r="H44" s="37">
        <v>0</v>
      </c>
      <c r="I44" s="10">
        <v>206</v>
      </c>
      <c r="J44" s="8">
        <f t="shared" si="1"/>
        <v>206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206</v>
      </c>
      <c r="E45" s="8">
        <f t="shared" si="0"/>
        <v>206</v>
      </c>
      <c r="F45" s="8">
        <f t="shared" si="5"/>
        <v>81</v>
      </c>
      <c r="G45" s="12" t="s">
        <v>85</v>
      </c>
      <c r="H45" s="37">
        <v>0</v>
      </c>
      <c r="I45" s="10">
        <v>206</v>
      </c>
      <c r="J45" s="8">
        <f t="shared" si="1"/>
        <v>206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206</v>
      </c>
      <c r="E46" s="8">
        <f t="shared" si="0"/>
        <v>206</v>
      </c>
      <c r="F46" s="8">
        <f t="shared" si="5"/>
        <v>82</v>
      </c>
      <c r="G46" s="12" t="s">
        <v>87</v>
      </c>
      <c r="H46" s="37">
        <v>0</v>
      </c>
      <c r="I46" s="10">
        <v>206</v>
      </c>
      <c r="J46" s="8">
        <f t="shared" si="1"/>
        <v>206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206</v>
      </c>
      <c r="E47" s="8">
        <f t="shared" si="0"/>
        <v>206</v>
      </c>
      <c r="F47" s="8">
        <f t="shared" si="5"/>
        <v>83</v>
      </c>
      <c r="G47" s="12" t="s">
        <v>89</v>
      </c>
      <c r="H47" s="37">
        <v>0</v>
      </c>
      <c r="I47" s="10">
        <v>206</v>
      </c>
      <c r="J47" s="8">
        <f t="shared" si="1"/>
        <v>206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206</v>
      </c>
      <c r="E48" s="8">
        <f t="shared" si="0"/>
        <v>206</v>
      </c>
      <c r="F48" s="8">
        <f t="shared" si="5"/>
        <v>84</v>
      </c>
      <c r="G48" s="12" t="s">
        <v>91</v>
      </c>
      <c r="H48" s="37">
        <v>0</v>
      </c>
      <c r="I48" s="10">
        <v>206</v>
      </c>
      <c r="J48" s="8">
        <f t="shared" si="1"/>
        <v>206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206</v>
      </c>
      <c r="E49" s="8">
        <f t="shared" si="0"/>
        <v>206</v>
      </c>
      <c r="F49" s="8">
        <f t="shared" si="5"/>
        <v>85</v>
      </c>
      <c r="G49" s="12" t="s">
        <v>93</v>
      </c>
      <c r="H49" s="37">
        <v>0</v>
      </c>
      <c r="I49" s="10">
        <v>206</v>
      </c>
      <c r="J49" s="8">
        <f t="shared" si="1"/>
        <v>206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206</v>
      </c>
      <c r="E50" s="8">
        <f t="shared" si="0"/>
        <v>206</v>
      </c>
      <c r="F50" s="8">
        <f t="shared" si="5"/>
        <v>86</v>
      </c>
      <c r="G50" s="12" t="s">
        <v>95</v>
      </c>
      <c r="H50" s="37">
        <v>0</v>
      </c>
      <c r="I50" s="10">
        <v>206</v>
      </c>
      <c r="J50" s="8">
        <f t="shared" si="1"/>
        <v>206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206</v>
      </c>
      <c r="E51" s="8">
        <f t="shared" si="0"/>
        <v>206</v>
      </c>
      <c r="F51" s="8">
        <f t="shared" si="5"/>
        <v>87</v>
      </c>
      <c r="G51" s="12" t="s">
        <v>97</v>
      </c>
      <c r="H51" s="37">
        <v>0</v>
      </c>
      <c r="I51" s="10">
        <v>206</v>
      </c>
      <c r="J51" s="8">
        <f t="shared" si="1"/>
        <v>206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206</v>
      </c>
      <c r="E52" s="8">
        <f t="shared" si="0"/>
        <v>206</v>
      </c>
      <c r="F52" s="8">
        <f t="shared" si="5"/>
        <v>88</v>
      </c>
      <c r="G52" s="12" t="s">
        <v>99</v>
      </c>
      <c r="H52" s="37">
        <v>0</v>
      </c>
      <c r="I52" s="10">
        <v>206</v>
      </c>
      <c r="J52" s="8">
        <f t="shared" si="1"/>
        <v>206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206</v>
      </c>
      <c r="E53" s="8">
        <f t="shared" si="0"/>
        <v>206</v>
      </c>
      <c r="F53" s="8">
        <f t="shared" si="5"/>
        <v>89</v>
      </c>
      <c r="G53" s="12" t="s">
        <v>101</v>
      </c>
      <c r="H53" s="37">
        <v>0</v>
      </c>
      <c r="I53" s="10">
        <v>206</v>
      </c>
      <c r="J53" s="8">
        <f t="shared" si="1"/>
        <v>206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206</v>
      </c>
      <c r="E54" s="8">
        <f t="shared" si="0"/>
        <v>206</v>
      </c>
      <c r="F54" s="8">
        <f t="shared" si="5"/>
        <v>90</v>
      </c>
      <c r="G54" s="12" t="s">
        <v>103</v>
      </c>
      <c r="H54" s="37">
        <v>0</v>
      </c>
      <c r="I54" s="10">
        <v>206</v>
      </c>
      <c r="J54" s="8">
        <f t="shared" si="1"/>
        <v>206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206</v>
      </c>
      <c r="E55" s="8">
        <f t="shared" si="0"/>
        <v>206</v>
      </c>
      <c r="F55" s="8">
        <f t="shared" si="5"/>
        <v>91</v>
      </c>
      <c r="G55" s="12" t="s">
        <v>105</v>
      </c>
      <c r="H55" s="37">
        <v>0</v>
      </c>
      <c r="I55" s="10">
        <v>206</v>
      </c>
      <c r="J55" s="8">
        <f t="shared" si="1"/>
        <v>206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206</v>
      </c>
      <c r="E56" s="8">
        <f t="shared" si="0"/>
        <v>206</v>
      </c>
      <c r="F56" s="8">
        <f t="shared" si="5"/>
        <v>92</v>
      </c>
      <c r="G56" s="12" t="s">
        <v>107</v>
      </c>
      <c r="H56" s="37">
        <v>0</v>
      </c>
      <c r="I56" s="10">
        <v>206</v>
      </c>
      <c r="J56" s="8">
        <f t="shared" si="1"/>
        <v>206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206</v>
      </c>
      <c r="E57" s="8">
        <f t="shared" si="0"/>
        <v>206</v>
      </c>
      <c r="F57" s="8">
        <f t="shared" si="5"/>
        <v>93</v>
      </c>
      <c r="G57" s="12" t="s">
        <v>109</v>
      </c>
      <c r="H57" s="37">
        <v>0</v>
      </c>
      <c r="I57" s="10">
        <v>206</v>
      </c>
      <c r="J57" s="8">
        <f t="shared" si="1"/>
        <v>206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206</v>
      </c>
      <c r="E58" s="8">
        <f t="shared" si="0"/>
        <v>206</v>
      </c>
      <c r="F58" s="8">
        <f t="shared" si="5"/>
        <v>94</v>
      </c>
      <c r="G58" s="12" t="s">
        <v>111</v>
      </c>
      <c r="H58" s="37">
        <v>0</v>
      </c>
      <c r="I58" s="10">
        <v>206</v>
      </c>
      <c r="J58" s="8">
        <f t="shared" si="1"/>
        <v>206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206</v>
      </c>
      <c r="E59" s="17">
        <f t="shared" si="0"/>
        <v>206</v>
      </c>
      <c r="F59" s="17">
        <f t="shared" si="5"/>
        <v>95</v>
      </c>
      <c r="G59" s="18" t="s">
        <v>113</v>
      </c>
      <c r="H59" s="37">
        <v>0</v>
      </c>
      <c r="I59" s="10">
        <v>206</v>
      </c>
      <c r="J59" s="17">
        <f t="shared" si="1"/>
        <v>206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206</v>
      </c>
      <c r="E60" s="17">
        <f t="shared" si="0"/>
        <v>206</v>
      </c>
      <c r="F60" s="17">
        <f t="shared" si="5"/>
        <v>96</v>
      </c>
      <c r="G60" s="18" t="s">
        <v>115</v>
      </c>
      <c r="H60" s="37">
        <v>0</v>
      </c>
      <c r="I60" s="10">
        <v>206</v>
      </c>
      <c r="J60" s="17">
        <f t="shared" si="1"/>
        <v>206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138</v>
      </c>
      <c r="F63" s="127"/>
      <c r="G63" s="128"/>
      <c r="H63" s="21">
        <v>0</v>
      </c>
      <c r="I63" s="21">
        <v>5.6959999999999997</v>
      </c>
      <c r="J63" s="21">
        <f>H63+I63</f>
        <v>5.6959999999999997</v>
      </c>
      <c r="K63" s="2"/>
      <c r="L63" s="22">
        <v>56</v>
      </c>
      <c r="M63" s="32">
        <f>L63/1000</f>
        <v>5.6000000000000001E-2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139</v>
      </c>
      <c r="F64" s="130"/>
      <c r="G64" s="131"/>
      <c r="H64" s="36">
        <f>K81</f>
        <v>0</v>
      </c>
      <c r="I64" s="36">
        <f>L81</f>
        <v>5.6000000000000001E-2</v>
      </c>
      <c r="J64" s="36">
        <f>H64+I64</f>
        <v>5.6000000000000001E-2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140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9.4E-2</v>
      </c>
      <c r="N66" s="28">
        <v>0.624</v>
      </c>
      <c r="O66" s="29">
        <f>M66+N66</f>
        <v>0.71799999999999997</v>
      </c>
      <c r="P66" s="29">
        <f>O66/J63*100</f>
        <v>12.605337078651685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4.9980000000000002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0.20825000000000002</v>
      </c>
      <c r="O68" s="23"/>
      <c r="P68" s="32">
        <f>M68+N68</f>
        <v>0.20825000000000002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208.25000000000003</v>
      </c>
      <c r="O69" s="23"/>
      <c r="P69" s="29">
        <f>M69+N69</f>
        <v>208.25000000000003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40"/>
      <c r="F71" s="2"/>
      <c r="G71" s="2"/>
      <c r="H71" s="2"/>
      <c r="I71" s="2"/>
      <c r="J71" s="4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5.3199999999999997E-2</v>
      </c>
      <c r="M80" s="32">
        <f>K80+L80</f>
        <v>5.3199999999999997E-2</v>
      </c>
      <c r="N80" s="32">
        <f>M80-M63</f>
        <v>-2.8000000000000039E-3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5.6000000000000001E-2</v>
      </c>
      <c r="M81" s="32">
        <f>K81+L81</f>
        <v>5.6000000000000001E-2</v>
      </c>
      <c r="N81" s="32">
        <f>N80/2</f>
        <v>-1.4000000000000019E-3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55" workbookViewId="0">
      <selection activeCell="L11" sqref="L11:N38"/>
    </sheetView>
  </sheetViews>
  <sheetFormatPr defaultColWidth="14.42578125" defaultRowHeight="15" x14ac:dyDescent="0.25"/>
  <cols>
    <col min="1" max="1" width="10.5703125" style="86" customWidth="1"/>
    <col min="2" max="2" width="18.5703125" style="86" customWidth="1"/>
    <col min="3" max="4" width="12.7109375" style="86" customWidth="1"/>
    <col min="5" max="5" width="14.7109375" style="86" customWidth="1"/>
    <col min="6" max="6" width="12.42578125" style="86" customWidth="1"/>
    <col min="7" max="7" width="15.140625" style="86" customWidth="1"/>
    <col min="8" max="9" width="12.7109375" style="86" customWidth="1"/>
    <col min="10" max="10" width="15" style="86" customWidth="1"/>
    <col min="11" max="11" width="9.140625" style="86" customWidth="1"/>
    <col min="12" max="12" width="13" style="86" customWidth="1"/>
    <col min="13" max="13" width="12.7109375" style="86" customWidth="1"/>
    <col min="14" max="14" width="14.28515625" style="86" customWidth="1"/>
    <col min="15" max="15" width="7.85546875" style="86" customWidth="1"/>
    <col min="16" max="17" width="9.140625" style="86" customWidth="1"/>
    <col min="18" max="16384" width="14.42578125" style="86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240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256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244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169</v>
      </c>
      <c r="D13" s="81">
        <v>220</v>
      </c>
      <c r="E13" s="11">
        <f t="shared" ref="E13:E60" si="0">SUM(C13,D13)</f>
        <v>389</v>
      </c>
      <c r="F13" s="8">
        <v>49</v>
      </c>
      <c r="G13" s="12" t="s">
        <v>21</v>
      </c>
      <c r="H13" s="54">
        <v>169</v>
      </c>
      <c r="I13" s="81">
        <v>220</v>
      </c>
      <c r="J13" s="8">
        <f t="shared" ref="J13:J60" si="1">SUM(H13,I13)</f>
        <v>389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169</v>
      </c>
      <c r="D14" s="81">
        <v>220</v>
      </c>
      <c r="E14" s="11">
        <f t="shared" si="0"/>
        <v>389</v>
      </c>
      <c r="F14" s="8">
        <f t="shared" ref="F14:F36" si="3">F13+1</f>
        <v>50</v>
      </c>
      <c r="G14" s="12" t="s">
        <v>23</v>
      </c>
      <c r="H14" s="54">
        <v>169</v>
      </c>
      <c r="I14" s="81">
        <v>220</v>
      </c>
      <c r="J14" s="8">
        <f t="shared" si="1"/>
        <v>389</v>
      </c>
      <c r="K14" s="2"/>
      <c r="L14" s="2" t="s">
        <v>20</v>
      </c>
      <c r="M14" s="7">
        <f>AVERAGE(C13:C16)</f>
        <v>169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169</v>
      </c>
      <c r="D15" s="81">
        <v>220</v>
      </c>
      <c r="E15" s="11">
        <f t="shared" si="0"/>
        <v>389</v>
      </c>
      <c r="F15" s="8">
        <f t="shared" si="3"/>
        <v>51</v>
      </c>
      <c r="G15" s="12" t="s">
        <v>25</v>
      </c>
      <c r="H15" s="54">
        <v>169</v>
      </c>
      <c r="I15" s="81">
        <v>220</v>
      </c>
      <c r="J15" s="8">
        <f t="shared" si="1"/>
        <v>389</v>
      </c>
      <c r="K15" s="2"/>
      <c r="L15" s="2" t="s">
        <v>28</v>
      </c>
      <c r="M15" s="7">
        <f>AVERAGE(C17:C20)</f>
        <v>169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169</v>
      </c>
      <c r="D16" s="81">
        <v>220</v>
      </c>
      <c r="E16" s="11">
        <f t="shared" si="0"/>
        <v>389</v>
      </c>
      <c r="F16" s="8">
        <f t="shared" si="3"/>
        <v>52</v>
      </c>
      <c r="G16" s="12" t="s">
        <v>27</v>
      </c>
      <c r="H16" s="54">
        <v>169</v>
      </c>
      <c r="I16" s="81">
        <v>220</v>
      </c>
      <c r="J16" s="8">
        <f t="shared" si="1"/>
        <v>389</v>
      </c>
      <c r="K16" s="2"/>
      <c r="L16" s="2" t="s">
        <v>36</v>
      </c>
      <c r="M16" s="7">
        <f>AVERAGE(C21:C24)</f>
        <v>169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169</v>
      </c>
      <c r="D17" s="81">
        <v>220</v>
      </c>
      <c r="E17" s="11">
        <f t="shared" si="0"/>
        <v>389</v>
      </c>
      <c r="F17" s="8">
        <f t="shared" si="3"/>
        <v>53</v>
      </c>
      <c r="G17" s="12" t="s">
        <v>29</v>
      </c>
      <c r="H17" s="54">
        <v>169</v>
      </c>
      <c r="I17" s="81">
        <v>220</v>
      </c>
      <c r="J17" s="8">
        <f t="shared" si="1"/>
        <v>389</v>
      </c>
      <c r="K17" s="2"/>
      <c r="L17" s="2" t="s">
        <v>44</v>
      </c>
      <c r="M17" s="7">
        <f>AVERAGE(C25:C28)</f>
        <v>169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169</v>
      </c>
      <c r="D18" s="81">
        <v>220</v>
      </c>
      <c r="E18" s="11">
        <f t="shared" si="0"/>
        <v>389</v>
      </c>
      <c r="F18" s="8">
        <f t="shared" si="3"/>
        <v>54</v>
      </c>
      <c r="G18" s="12" t="s">
        <v>31</v>
      </c>
      <c r="H18" s="54">
        <v>169</v>
      </c>
      <c r="I18" s="81">
        <v>220</v>
      </c>
      <c r="J18" s="8">
        <f t="shared" si="1"/>
        <v>389</v>
      </c>
      <c r="K18" s="2"/>
      <c r="L18" s="2" t="s">
        <v>52</v>
      </c>
      <c r="M18" s="7">
        <f>AVERAGE(C29:C32)</f>
        <v>169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169</v>
      </c>
      <c r="D19" s="81">
        <v>220</v>
      </c>
      <c r="E19" s="11">
        <f t="shared" si="0"/>
        <v>389</v>
      </c>
      <c r="F19" s="8">
        <f t="shared" si="3"/>
        <v>55</v>
      </c>
      <c r="G19" s="12" t="s">
        <v>33</v>
      </c>
      <c r="H19" s="54">
        <v>169</v>
      </c>
      <c r="I19" s="81">
        <v>220</v>
      </c>
      <c r="J19" s="8">
        <f t="shared" si="1"/>
        <v>389</v>
      </c>
      <c r="K19" s="2"/>
      <c r="L19" s="2" t="s">
        <v>60</v>
      </c>
      <c r="M19" s="7">
        <f>AVERAGE(C33:C36)</f>
        <v>169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169</v>
      </c>
      <c r="D20" s="81">
        <v>220</v>
      </c>
      <c r="E20" s="11">
        <f t="shared" si="0"/>
        <v>389</v>
      </c>
      <c r="F20" s="8">
        <f t="shared" si="3"/>
        <v>56</v>
      </c>
      <c r="G20" s="12" t="s">
        <v>35</v>
      </c>
      <c r="H20" s="54">
        <v>169</v>
      </c>
      <c r="I20" s="81">
        <v>220</v>
      </c>
      <c r="J20" s="8">
        <f t="shared" si="1"/>
        <v>389</v>
      </c>
      <c r="K20" s="2"/>
      <c r="L20" s="2" t="s">
        <v>68</v>
      </c>
      <c r="M20" s="7">
        <f>AVERAGE(C37:C40)</f>
        <v>169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169</v>
      </c>
      <c r="D21" s="81">
        <v>220</v>
      </c>
      <c r="E21" s="11">
        <f t="shared" si="0"/>
        <v>389</v>
      </c>
      <c r="F21" s="8">
        <f t="shared" si="3"/>
        <v>57</v>
      </c>
      <c r="G21" s="12" t="s">
        <v>37</v>
      </c>
      <c r="H21" s="54">
        <v>169</v>
      </c>
      <c r="I21" s="81">
        <v>220</v>
      </c>
      <c r="J21" s="8">
        <f t="shared" si="1"/>
        <v>389</v>
      </c>
      <c r="K21" s="2"/>
      <c r="L21" s="2" t="s">
        <v>76</v>
      </c>
      <c r="M21" s="7">
        <f>AVERAGE(C41:C44)</f>
        <v>169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169</v>
      </c>
      <c r="D22" s="81">
        <v>220</v>
      </c>
      <c r="E22" s="11">
        <f t="shared" si="0"/>
        <v>389</v>
      </c>
      <c r="F22" s="8">
        <f t="shared" si="3"/>
        <v>58</v>
      </c>
      <c r="G22" s="12" t="s">
        <v>39</v>
      </c>
      <c r="H22" s="54">
        <v>169</v>
      </c>
      <c r="I22" s="81">
        <v>220</v>
      </c>
      <c r="J22" s="8">
        <f t="shared" si="1"/>
        <v>389</v>
      </c>
      <c r="K22" s="2"/>
      <c r="L22" s="2" t="s">
        <v>84</v>
      </c>
      <c r="M22" s="7">
        <f>AVERAGE(C45:C48)</f>
        <v>169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169</v>
      </c>
      <c r="D23" s="81">
        <v>220</v>
      </c>
      <c r="E23" s="11">
        <f t="shared" si="0"/>
        <v>389</v>
      </c>
      <c r="F23" s="8">
        <f t="shared" si="3"/>
        <v>59</v>
      </c>
      <c r="G23" s="12" t="s">
        <v>41</v>
      </c>
      <c r="H23" s="54">
        <v>169</v>
      </c>
      <c r="I23" s="81">
        <v>220</v>
      </c>
      <c r="J23" s="8">
        <f t="shared" si="1"/>
        <v>389</v>
      </c>
      <c r="K23" s="2"/>
      <c r="L23" s="2" t="s">
        <v>92</v>
      </c>
      <c r="M23" s="7">
        <f>AVERAGE(C49:C52)</f>
        <v>169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169</v>
      </c>
      <c r="D24" s="81">
        <v>220</v>
      </c>
      <c r="E24" s="11">
        <f t="shared" si="0"/>
        <v>389</v>
      </c>
      <c r="F24" s="8">
        <f t="shared" si="3"/>
        <v>60</v>
      </c>
      <c r="G24" s="12" t="s">
        <v>43</v>
      </c>
      <c r="H24" s="54">
        <v>169</v>
      </c>
      <c r="I24" s="81">
        <v>220</v>
      </c>
      <c r="J24" s="8">
        <f t="shared" si="1"/>
        <v>389</v>
      </c>
      <c r="K24" s="2"/>
      <c r="L24" s="13" t="s">
        <v>100</v>
      </c>
      <c r="M24" s="7">
        <f>AVERAGE(C53:C56)</f>
        <v>169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169</v>
      </c>
      <c r="D25" s="81">
        <v>220</v>
      </c>
      <c r="E25" s="11">
        <f t="shared" si="0"/>
        <v>389</v>
      </c>
      <c r="F25" s="8">
        <f t="shared" si="3"/>
        <v>61</v>
      </c>
      <c r="G25" s="12" t="s">
        <v>45</v>
      </c>
      <c r="H25" s="54">
        <v>169</v>
      </c>
      <c r="I25" s="81">
        <v>220</v>
      </c>
      <c r="J25" s="8">
        <f t="shared" si="1"/>
        <v>389</v>
      </c>
      <c r="K25" s="2"/>
      <c r="L25" s="16" t="s">
        <v>108</v>
      </c>
      <c r="M25" s="7">
        <f>AVERAGE(C57:C60)</f>
        <v>169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169</v>
      </c>
      <c r="D26" s="81">
        <v>220</v>
      </c>
      <c r="E26" s="11">
        <f t="shared" si="0"/>
        <v>389</v>
      </c>
      <c r="F26" s="8">
        <f t="shared" si="3"/>
        <v>62</v>
      </c>
      <c r="G26" s="12" t="s">
        <v>47</v>
      </c>
      <c r="H26" s="54">
        <v>169</v>
      </c>
      <c r="I26" s="81">
        <v>220</v>
      </c>
      <c r="J26" s="8">
        <f t="shared" si="1"/>
        <v>389</v>
      </c>
      <c r="K26" s="2"/>
      <c r="L26" s="16" t="s">
        <v>21</v>
      </c>
      <c r="M26" s="7">
        <f>AVERAGE(H13:H16)</f>
        <v>169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169</v>
      </c>
      <c r="D27" s="81">
        <v>220</v>
      </c>
      <c r="E27" s="11">
        <f t="shared" si="0"/>
        <v>389</v>
      </c>
      <c r="F27" s="8">
        <f t="shared" si="3"/>
        <v>63</v>
      </c>
      <c r="G27" s="12" t="s">
        <v>49</v>
      </c>
      <c r="H27" s="54">
        <v>169</v>
      </c>
      <c r="I27" s="81">
        <v>220</v>
      </c>
      <c r="J27" s="8">
        <f t="shared" si="1"/>
        <v>389</v>
      </c>
      <c r="K27" s="2"/>
      <c r="L27" s="24" t="s">
        <v>29</v>
      </c>
      <c r="M27" s="7">
        <f>AVERAGE(H17:H20)</f>
        <v>169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169</v>
      </c>
      <c r="D28" s="81">
        <v>220</v>
      </c>
      <c r="E28" s="11">
        <f t="shared" si="0"/>
        <v>389</v>
      </c>
      <c r="F28" s="8">
        <f t="shared" si="3"/>
        <v>64</v>
      </c>
      <c r="G28" s="12" t="s">
        <v>51</v>
      </c>
      <c r="H28" s="54">
        <v>169</v>
      </c>
      <c r="I28" s="81">
        <v>220</v>
      </c>
      <c r="J28" s="8">
        <f t="shared" si="1"/>
        <v>389</v>
      </c>
      <c r="K28" s="2"/>
      <c r="L28" s="2" t="s">
        <v>37</v>
      </c>
      <c r="M28" s="7">
        <f>AVERAGE(H21:H24)</f>
        <v>169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169</v>
      </c>
      <c r="D29" s="81">
        <v>220</v>
      </c>
      <c r="E29" s="11">
        <f t="shared" si="0"/>
        <v>389</v>
      </c>
      <c r="F29" s="8">
        <f t="shared" si="3"/>
        <v>65</v>
      </c>
      <c r="G29" s="12" t="s">
        <v>53</v>
      </c>
      <c r="H29" s="54">
        <v>169</v>
      </c>
      <c r="I29" s="81">
        <v>220</v>
      </c>
      <c r="J29" s="8">
        <f t="shared" si="1"/>
        <v>389</v>
      </c>
      <c r="K29" s="2"/>
      <c r="L29" s="2" t="s">
        <v>45</v>
      </c>
      <c r="M29" s="7">
        <f>AVERAGE(H25:H28)</f>
        <v>169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169</v>
      </c>
      <c r="D30" s="81">
        <v>220</v>
      </c>
      <c r="E30" s="11">
        <f t="shared" si="0"/>
        <v>389</v>
      </c>
      <c r="F30" s="8">
        <f t="shared" si="3"/>
        <v>66</v>
      </c>
      <c r="G30" s="12" t="s">
        <v>55</v>
      </c>
      <c r="H30" s="54">
        <v>169</v>
      </c>
      <c r="I30" s="81">
        <v>220</v>
      </c>
      <c r="J30" s="8">
        <f t="shared" si="1"/>
        <v>389</v>
      </c>
      <c r="K30" s="2"/>
      <c r="L30" s="2" t="s">
        <v>53</v>
      </c>
      <c r="M30" s="7">
        <f>AVERAGE(H29:H32)</f>
        <v>169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169</v>
      </c>
      <c r="D31" s="81">
        <v>220</v>
      </c>
      <c r="E31" s="11">
        <f t="shared" si="0"/>
        <v>389</v>
      </c>
      <c r="F31" s="8">
        <f t="shared" si="3"/>
        <v>67</v>
      </c>
      <c r="G31" s="12" t="s">
        <v>57</v>
      </c>
      <c r="H31" s="54">
        <v>169</v>
      </c>
      <c r="I31" s="81">
        <v>220</v>
      </c>
      <c r="J31" s="8">
        <f t="shared" si="1"/>
        <v>389</v>
      </c>
      <c r="K31" s="2"/>
      <c r="L31" s="2" t="s">
        <v>61</v>
      </c>
      <c r="M31" s="7">
        <f>AVERAGE(H33:H36)</f>
        <v>169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169</v>
      </c>
      <c r="D32" s="81">
        <v>220</v>
      </c>
      <c r="E32" s="11">
        <f t="shared" si="0"/>
        <v>389</v>
      </c>
      <c r="F32" s="8">
        <f t="shared" si="3"/>
        <v>68</v>
      </c>
      <c r="G32" s="12" t="s">
        <v>59</v>
      </c>
      <c r="H32" s="54">
        <v>169</v>
      </c>
      <c r="I32" s="81">
        <v>220</v>
      </c>
      <c r="J32" s="8">
        <f t="shared" si="1"/>
        <v>389</v>
      </c>
      <c r="K32" s="2"/>
      <c r="L32" s="2" t="s">
        <v>69</v>
      </c>
      <c r="M32" s="7">
        <f>AVERAGE(H37:H40)</f>
        <v>169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169</v>
      </c>
      <c r="D33" s="81">
        <v>220</v>
      </c>
      <c r="E33" s="11">
        <f t="shared" si="0"/>
        <v>389</v>
      </c>
      <c r="F33" s="8">
        <f t="shared" si="3"/>
        <v>69</v>
      </c>
      <c r="G33" s="12" t="s">
        <v>61</v>
      </c>
      <c r="H33" s="54">
        <v>169</v>
      </c>
      <c r="I33" s="81">
        <v>220</v>
      </c>
      <c r="J33" s="8">
        <f t="shared" si="1"/>
        <v>389</v>
      </c>
      <c r="K33" s="2"/>
      <c r="L33" s="2" t="s">
        <v>77</v>
      </c>
      <c r="M33" s="7">
        <f>AVERAGE(H41:H44)</f>
        <v>169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169</v>
      </c>
      <c r="D34" s="81">
        <v>220</v>
      </c>
      <c r="E34" s="11">
        <f t="shared" si="0"/>
        <v>389</v>
      </c>
      <c r="F34" s="8">
        <f t="shared" si="3"/>
        <v>70</v>
      </c>
      <c r="G34" s="12" t="s">
        <v>63</v>
      </c>
      <c r="H34" s="54">
        <v>169</v>
      </c>
      <c r="I34" s="81">
        <v>220</v>
      </c>
      <c r="J34" s="8">
        <f t="shared" si="1"/>
        <v>389</v>
      </c>
      <c r="K34" s="2"/>
      <c r="L34" s="2" t="s">
        <v>85</v>
      </c>
      <c r="M34" s="7">
        <f>AVERAGE(H45:H48)</f>
        <v>84.5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169</v>
      </c>
      <c r="D35" s="81">
        <v>220</v>
      </c>
      <c r="E35" s="11">
        <f t="shared" si="0"/>
        <v>389</v>
      </c>
      <c r="F35" s="8">
        <f t="shared" si="3"/>
        <v>71</v>
      </c>
      <c r="G35" s="12" t="s">
        <v>65</v>
      </c>
      <c r="H35" s="54">
        <v>169</v>
      </c>
      <c r="I35" s="81">
        <v>220</v>
      </c>
      <c r="J35" s="8">
        <f t="shared" si="1"/>
        <v>389</v>
      </c>
      <c r="K35" s="2"/>
      <c r="L35" s="2" t="s">
        <v>93</v>
      </c>
      <c r="M35" s="7">
        <f>AVERAGE(H49:H52)</f>
        <v>20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169</v>
      </c>
      <c r="D36" s="81">
        <v>220</v>
      </c>
      <c r="E36" s="11">
        <f t="shared" si="0"/>
        <v>389</v>
      </c>
      <c r="F36" s="8">
        <f t="shared" si="3"/>
        <v>72</v>
      </c>
      <c r="G36" s="12" t="s">
        <v>67</v>
      </c>
      <c r="H36" s="54">
        <v>169</v>
      </c>
      <c r="I36" s="81">
        <v>220</v>
      </c>
      <c r="J36" s="8">
        <f t="shared" si="1"/>
        <v>389</v>
      </c>
      <c r="K36" s="2"/>
      <c r="L36" s="110" t="s">
        <v>101</v>
      </c>
      <c r="M36" s="7">
        <f>AVERAGE(H53:H56)</f>
        <v>136.25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169</v>
      </c>
      <c r="D37" s="81">
        <v>220</v>
      </c>
      <c r="E37" s="11">
        <f t="shared" si="0"/>
        <v>389</v>
      </c>
      <c r="F37" s="8">
        <v>73</v>
      </c>
      <c r="G37" s="12" t="s">
        <v>69</v>
      </c>
      <c r="H37" s="54">
        <v>169</v>
      </c>
      <c r="I37" s="81">
        <v>220</v>
      </c>
      <c r="J37" s="8">
        <f t="shared" si="1"/>
        <v>389</v>
      </c>
      <c r="K37" s="2"/>
      <c r="L37" s="110" t="s">
        <v>109</v>
      </c>
      <c r="M37" s="7">
        <f>AVERAGE(H57:H60)</f>
        <v>206.25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169</v>
      </c>
      <c r="D38" s="81">
        <v>220</v>
      </c>
      <c r="E38" s="8">
        <f t="shared" si="0"/>
        <v>389</v>
      </c>
      <c r="F38" s="8">
        <f t="shared" ref="F38:F60" si="5">F37+1</f>
        <v>74</v>
      </c>
      <c r="G38" s="12" t="s">
        <v>71</v>
      </c>
      <c r="H38" s="54">
        <v>169</v>
      </c>
      <c r="I38" s="81">
        <v>220</v>
      </c>
      <c r="J38" s="8">
        <f t="shared" si="1"/>
        <v>389</v>
      </c>
      <c r="K38" s="2"/>
      <c r="L38" s="110" t="s">
        <v>312</v>
      </c>
      <c r="M38" s="110">
        <f>AVERAGE(M14:M37)</f>
        <v>159.45833333333334</v>
      </c>
      <c r="N38" s="110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169</v>
      </c>
      <c r="D39" s="81">
        <v>220</v>
      </c>
      <c r="E39" s="8">
        <f t="shared" si="0"/>
        <v>389</v>
      </c>
      <c r="F39" s="8">
        <f t="shared" si="5"/>
        <v>75</v>
      </c>
      <c r="G39" s="12" t="s">
        <v>73</v>
      </c>
      <c r="H39" s="54">
        <v>169</v>
      </c>
      <c r="I39" s="81">
        <v>220</v>
      </c>
      <c r="J39" s="8">
        <f t="shared" si="1"/>
        <v>389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169</v>
      </c>
      <c r="D40" s="81">
        <v>220</v>
      </c>
      <c r="E40" s="8">
        <f t="shared" si="0"/>
        <v>389</v>
      </c>
      <c r="F40" s="8">
        <f t="shared" si="5"/>
        <v>76</v>
      </c>
      <c r="G40" s="12" t="s">
        <v>75</v>
      </c>
      <c r="H40" s="54">
        <v>169</v>
      </c>
      <c r="I40" s="81">
        <v>220</v>
      </c>
      <c r="J40" s="8">
        <f t="shared" si="1"/>
        <v>389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169</v>
      </c>
      <c r="D41" s="81">
        <v>220</v>
      </c>
      <c r="E41" s="8">
        <f t="shared" si="0"/>
        <v>389</v>
      </c>
      <c r="F41" s="8">
        <f t="shared" si="5"/>
        <v>77</v>
      </c>
      <c r="G41" s="12" t="s">
        <v>77</v>
      </c>
      <c r="H41" s="54">
        <v>169</v>
      </c>
      <c r="I41" s="81">
        <v>220</v>
      </c>
      <c r="J41" s="8">
        <f t="shared" si="1"/>
        <v>389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169</v>
      </c>
      <c r="D42" s="81">
        <v>220</v>
      </c>
      <c r="E42" s="8">
        <f t="shared" si="0"/>
        <v>389</v>
      </c>
      <c r="F42" s="8">
        <f t="shared" si="5"/>
        <v>78</v>
      </c>
      <c r="G42" s="12" t="s">
        <v>79</v>
      </c>
      <c r="H42" s="54">
        <v>169</v>
      </c>
      <c r="I42" s="81">
        <v>220</v>
      </c>
      <c r="J42" s="8">
        <f t="shared" si="1"/>
        <v>389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169</v>
      </c>
      <c r="D43" s="81">
        <v>220</v>
      </c>
      <c r="E43" s="8">
        <f t="shared" si="0"/>
        <v>389</v>
      </c>
      <c r="F43" s="8">
        <f t="shared" si="5"/>
        <v>79</v>
      </c>
      <c r="G43" s="12" t="s">
        <v>81</v>
      </c>
      <c r="H43" s="54">
        <v>169</v>
      </c>
      <c r="I43" s="81">
        <v>220</v>
      </c>
      <c r="J43" s="8">
        <f t="shared" si="1"/>
        <v>389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169</v>
      </c>
      <c r="D44" s="81">
        <v>220</v>
      </c>
      <c r="E44" s="8">
        <f t="shared" si="0"/>
        <v>389</v>
      </c>
      <c r="F44" s="8">
        <f t="shared" si="5"/>
        <v>80</v>
      </c>
      <c r="G44" s="12" t="s">
        <v>83</v>
      </c>
      <c r="H44" s="54">
        <v>169</v>
      </c>
      <c r="I44" s="81">
        <v>220</v>
      </c>
      <c r="J44" s="8">
        <f t="shared" si="1"/>
        <v>389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169</v>
      </c>
      <c r="D45" s="81">
        <v>220</v>
      </c>
      <c r="E45" s="8">
        <f t="shared" si="0"/>
        <v>389</v>
      </c>
      <c r="F45" s="8">
        <f t="shared" si="5"/>
        <v>81</v>
      </c>
      <c r="G45" s="12" t="s">
        <v>85</v>
      </c>
      <c r="H45" s="54">
        <v>169</v>
      </c>
      <c r="I45" s="81">
        <v>220</v>
      </c>
      <c r="J45" s="8">
        <f t="shared" si="1"/>
        <v>389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169</v>
      </c>
      <c r="D46" s="81">
        <v>220</v>
      </c>
      <c r="E46" s="8">
        <f t="shared" si="0"/>
        <v>389</v>
      </c>
      <c r="F46" s="8">
        <f t="shared" si="5"/>
        <v>82</v>
      </c>
      <c r="G46" s="12" t="s">
        <v>87</v>
      </c>
      <c r="H46" s="54">
        <v>169</v>
      </c>
      <c r="I46" s="81">
        <v>220</v>
      </c>
      <c r="J46" s="8">
        <f t="shared" si="1"/>
        <v>389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169</v>
      </c>
      <c r="D47" s="81">
        <v>220</v>
      </c>
      <c r="E47" s="8">
        <f t="shared" si="0"/>
        <v>389</v>
      </c>
      <c r="F47" s="8">
        <f t="shared" si="5"/>
        <v>83</v>
      </c>
      <c r="G47" s="12" t="s">
        <v>89</v>
      </c>
      <c r="H47" s="66">
        <v>0</v>
      </c>
      <c r="I47" s="81">
        <v>220</v>
      </c>
      <c r="J47" s="8">
        <f t="shared" si="1"/>
        <v>220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169</v>
      </c>
      <c r="D48" s="81">
        <v>220</v>
      </c>
      <c r="E48" s="8">
        <f t="shared" si="0"/>
        <v>389</v>
      </c>
      <c r="F48" s="8">
        <f t="shared" si="5"/>
        <v>84</v>
      </c>
      <c r="G48" s="12" t="s">
        <v>91</v>
      </c>
      <c r="H48" s="66">
        <v>0</v>
      </c>
      <c r="I48" s="81">
        <v>220</v>
      </c>
      <c r="J48" s="8">
        <f t="shared" si="1"/>
        <v>220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169</v>
      </c>
      <c r="D49" s="81">
        <v>220</v>
      </c>
      <c r="E49" s="8">
        <f t="shared" si="0"/>
        <v>389</v>
      </c>
      <c r="F49" s="8">
        <f t="shared" si="5"/>
        <v>85</v>
      </c>
      <c r="G49" s="12" t="s">
        <v>93</v>
      </c>
      <c r="H49" s="66">
        <v>0</v>
      </c>
      <c r="I49" s="81">
        <v>220</v>
      </c>
      <c r="J49" s="8">
        <f t="shared" si="1"/>
        <v>220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169</v>
      </c>
      <c r="D50" s="81">
        <v>220</v>
      </c>
      <c r="E50" s="8">
        <f t="shared" si="0"/>
        <v>389</v>
      </c>
      <c r="F50" s="8">
        <f t="shared" si="5"/>
        <v>86</v>
      </c>
      <c r="G50" s="12" t="s">
        <v>95</v>
      </c>
      <c r="H50" s="66">
        <v>0</v>
      </c>
      <c r="I50" s="81">
        <v>220</v>
      </c>
      <c r="J50" s="8">
        <f t="shared" si="1"/>
        <v>220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169</v>
      </c>
      <c r="D51" s="81">
        <v>220</v>
      </c>
      <c r="E51" s="8">
        <f t="shared" si="0"/>
        <v>389</v>
      </c>
      <c r="F51" s="8">
        <f t="shared" si="5"/>
        <v>87</v>
      </c>
      <c r="G51" s="12" t="s">
        <v>97</v>
      </c>
      <c r="H51" s="66">
        <v>20</v>
      </c>
      <c r="I51" s="81">
        <v>220</v>
      </c>
      <c r="J51" s="8">
        <f t="shared" si="1"/>
        <v>240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169</v>
      </c>
      <c r="D52" s="81">
        <v>220</v>
      </c>
      <c r="E52" s="8">
        <f t="shared" si="0"/>
        <v>389</v>
      </c>
      <c r="F52" s="8">
        <f t="shared" si="5"/>
        <v>88</v>
      </c>
      <c r="G52" s="12" t="s">
        <v>99</v>
      </c>
      <c r="H52" s="66">
        <v>60</v>
      </c>
      <c r="I52" s="81">
        <v>220</v>
      </c>
      <c r="J52" s="8">
        <f t="shared" si="1"/>
        <v>280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169</v>
      </c>
      <c r="D53" s="81">
        <v>220</v>
      </c>
      <c r="E53" s="8">
        <f t="shared" si="0"/>
        <v>389</v>
      </c>
      <c r="F53" s="8">
        <f t="shared" si="5"/>
        <v>89</v>
      </c>
      <c r="G53" s="12" t="s">
        <v>101</v>
      </c>
      <c r="H53" s="66">
        <v>95</v>
      </c>
      <c r="I53" s="81">
        <v>220</v>
      </c>
      <c r="J53" s="8">
        <f t="shared" si="1"/>
        <v>315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169</v>
      </c>
      <c r="D54" s="81">
        <v>220</v>
      </c>
      <c r="E54" s="8">
        <f t="shared" si="0"/>
        <v>389</v>
      </c>
      <c r="F54" s="8">
        <f t="shared" si="5"/>
        <v>90</v>
      </c>
      <c r="G54" s="12" t="s">
        <v>103</v>
      </c>
      <c r="H54" s="66">
        <v>135</v>
      </c>
      <c r="I54" s="81">
        <v>220</v>
      </c>
      <c r="J54" s="8">
        <f t="shared" si="1"/>
        <v>355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169</v>
      </c>
      <c r="D55" s="81">
        <v>220</v>
      </c>
      <c r="E55" s="8">
        <f t="shared" si="0"/>
        <v>389</v>
      </c>
      <c r="F55" s="8">
        <f t="shared" si="5"/>
        <v>91</v>
      </c>
      <c r="G55" s="12" t="s">
        <v>105</v>
      </c>
      <c r="H55" s="66">
        <v>150</v>
      </c>
      <c r="I55" s="81">
        <v>220</v>
      </c>
      <c r="J55" s="8">
        <f t="shared" si="1"/>
        <v>370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169</v>
      </c>
      <c r="D56" s="81">
        <v>220</v>
      </c>
      <c r="E56" s="8">
        <f t="shared" si="0"/>
        <v>389</v>
      </c>
      <c r="F56" s="8">
        <f t="shared" si="5"/>
        <v>92</v>
      </c>
      <c r="G56" s="12" t="s">
        <v>107</v>
      </c>
      <c r="H56" s="66">
        <v>165</v>
      </c>
      <c r="I56" s="81">
        <v>220</v>
      </c>
      <c r="J56" s="8">
        <f t="shared" si="1"/>
        <v>385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169</v>
      </c>
      <c r="D57" s="81">
        <v>220</v>
      </c>
      <c r="E57" s="8">
        <f t="shared" si="0"/>
        <v>389</v>
      </c>
      <c r="F57" s="8">
        <f t="shared" si="5"/>
        <v>93</v>
      </c>
      <c r="G57" s="12" t="s">
        <v>109</v>
      </c>
      <c r="H57" s="66">
        <v>195</v>
      </c>
      <c r="I57" s="81">
        <v>220</v>
      </c>
      <c r="J57" s="8">
        <f t="shared" si="1"/>
        <v>415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169</v>
      </c>
      <c r="D58" s="81">
        <v>220</v>
      </c>
      <c r="E58" s="8">
        <f t="shared" si="0"/>
        <v>389</v>
      </c>
      <c r="F58" s="8">
        <f t="shared" si="5"/>
        <v>94</v>
      </c>
      <c r="G58" s="12" t="s">
        <v>111</v>
      </c>
      <c r="H58" s="66">
        <v>200</v>
      </c>
      <c r="I58" s="81">
        <v>220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169</v>
      </c>
      <c r="D59" s="81">
        <v>220</v>
      </c>
      <c r="E59" s="17">
        <f t="shared" si="0"/>
        <v>389</v>
      </c>
      <c r="F59" s="17">
        <f t="shared" si="5"/>
        <v>95</v>
      </c>
      <c r="G59" s="18" t="s">
        <v>113</v>
      </c>
      <c r="H59" s="66">
        <v>210</v>
      </c>
      <c r="I59" s="81">
        <v>220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169</v>
      </c>
      <c r="D60" s="10">
        <v>220</v>
      </c>
      <c r="E60" s="17">
        <f t="shared" si="0"/>
        <v>389</v>
      </c>
      <c r="F60" s="17">
        <f t="shared" si="5"/>
        <v>96</v>
      </c>
      <c r="G60" s="18" t="s">
        <v>115</v>
      </c>
      <c r="H60" s="84">
        <v>220</v>
      </c>
      <c r="I60" s="81">
        <v>220</v>
      </c>
      <c r="J60" s="17">
        <f t="shared" si="1"/>
        <v>440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241</v>
      </c>
      <c r="F63" s="127"/>
      <c r="G63" s="128"/>
      <c r="H63" s="21">
        <v>4.57</v>
      </c>
      <c r="I63" s="21">
        <v>0</v>
      </c>
      <c r="J63" s="21">
        <f>H63+I63</f>
        <v>4.57</v>
      </c>
      <c r="K63" s="2"/>
      <c r="L63" s="22">
        <f>306+23.33</f>
        <v>329.33</v>
      </c>
      <c r="M63" s="32">
        <f>L63/1000</f>
        <v>0.32933000000000001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242</v>
      </c>
      <c r="F64" s="130"/>
      <c r="G64" s="131"/>
      <c r="H64" s="36">
        <f>K82</f>
        <v>0.32933000000000001</v>
      </c>
      <c r="I64" s="36">
        <f>L82</f>
        <v>0</v>
      </c>
      <c r="J64" s="36">
        <f>H64+I64</f>
        <v>0.32933000000000001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243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0.48399999999999999</v>
      </c>
      <c r="N66" s="28">
        <v>3.4000000000000002E-2</v>
      </c>
      <c r="O66" s="29">
        <f>M66+N66</f>
        <v>0.51800000000000002</v>
      </c>
      <c r="P66" s="29">
        <f>O66/J63*100</f>
        <v>11.334792122538293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H63+H64-M66-0.018-N66-0.018</f>
        <v>4.3453300000000006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0.18105541666666669</v>
      </c>
      <c r="N69" s="32">
        <f>(N67+N68)/24</f>
        <v>0.22</v>
      </c>
      <c r="O69" s="23"/>
      <c r="P69" s="32">
        <f>M69+N69</f>
        <v>0.40105541666666666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181.0554166666667</v>
      </c>
      <c r="N70" s="29">
        <f>N69*1000</f>
        <v>220</v>
      </c>
      <c r="O70" s="23"/>
      <c r="P70" s="29">
        <f>M70+N70</f>
        <v>401.0554166666667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85"/>
      <c r="F72" s="2"/>
      <c r="G72" s="2"/>
      <c r="H72" s="2"/>
      <c r="I72" s="2"/>
      <c r="J72" s="8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0.28276000000000001</v>
      </c>
      <c r="L81" s="29">
        <v>0</v>
      </c>
      <c r="M81" s="32">
        <f>K81+L81</f>
        <v>0.28276000000000001</v>
      </c>
      <c r="N81" s="32">
        <f>M81-M63</f>
        <v>-4.657E-2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0.32933000000000001</v>
      </c>
      <c r="L82" s="35">
        <v>0</v>
      </c>
      <c r="M82" s="32">
        <f>K82+L82</f>
        <v>0.32933000000000001</v>
      </c>
      <c r="N82" s="32">
        <f>N81/2</f>
        <v>-2.3285E-2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8" workbookViewId="0">
      <selection activeCell="L11" sqref="L11:N38"/>
    </sheetView>
  </sheetViews>
  <sheetFormatPr defaultColWidth="14.42578125" defaultRowHeight="15" x14ac:dyDescent="0.25"/>
  <cols>
    <col min="1" max="1" width="10.5703125" style="88" customWidth="1"/>
    <col min="2" max="2" width="18.5703125" style="88" customWidth="1"/>
    <col min="3" max="4" width="12.7109375" style="88" customWidth="1"/>
    <col min="5" max="5" width="14.7109375" style="88" customWidth="1"/>
    <col min="6" max="6" width="12.42578125" style="88" customWidth="1"/>
    <col min="7" max="7" width="15.140625" style="88" customWidth="1"/>
    <col min="8" max="9" width="12.7109375" style="88" customWidth="1"/>
    <col min="10" max="10" width="15" style="88" customWidth="1"/>
    <col min="11" max="11" width="9.140625" style="88" customWidth="1"/>
    <col min="12" max="12" width="13" style="88" customWidth="1"/>
    <col min="13" max="13" width="12.7109375" style="88" customWidth="1"/>
    <col min="14" max="14" width="14.28515625" style="88" customWidth="1"/>
    <col min="15" max="15" width="7.85546875" style="88" customWidth="1"/>
    <col min="16" max="17" width="9.140625" style="88" customWidth="1"/>
    <col min="18" max="16384" width="14.42578125" style="88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245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261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254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76">
        <v>220</v>
      </c>
      <c r="D13" s="81">
        <v>220</v>
      </c>
      <c r="E13" s="11">
        <f t="shared" ref="E13:E60" si="0">SUM(C13,D13)</f>
        <v>440</v>
      </c>
      <c r="F13" s="8">
        <v>49</v>
      </c>
      <c r="G13" s="12" t="s">
        <v>21</v>
      </c>
      <c r="H13" s="84">
        <v>220</v>
      </c>
      <c r="I13" s="10">
        <v>172</v>
      </c>
      <c r="J13" s="8">
        <f t="shared" ref="J13:J60" si="1">SUM(H13,I13)</f>
        <v>392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76">
        <v>220</v>
      </c>
      <c r="D14" s="81">
        <v>220</v>
      </c>
      <c r="E14" s="11">
        <f t="shared" si="0"/>
        <v>440</v>
      </c>
      <c r="F14" s="8">
        <f t="shared" ref="F14:F36" si="3">F13+1</f>
        <v>50</v>
      </c>
      <c r="G14" s="12" t="s">
        <v>23</v>
      </c>
      <c r="H14" s="84">
        <v>220</v>
      </c>
      <c r="I14" s="10">
        <v>172</v>
      </c>
      <c r="J14" s="8">
        <f t="shared" si="1"/>
        <v>392</v>
      </c>
      <c r="K14" s="2"/>
      <c r="L14" s="2" t="s">
        <v>20</v>
      </c>
      <c r="M14" s="7">
        <f>AVERAGE(C13:C16)</f>
        <v>220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76">
        <v>220</v>
      </c>
      <c r="D15" s="81">
        <v>220</v>
      </c>
      <c r="E15" s="11">
        <f t="shared" si="0"/>
        <v>440</v>
      </c>
      <c r="F15" s="8">
        <f t="shared" si="3"/>
        <v>51</v>
      </c>
      <c r="G15" s="12" t="s">
        <v>25</v>
      </c>
      <c r="H15" s="84">
        <v>220</v>
      </c>
      <c r="I15" s="10">
        <v>172</v>
      </c>
      <c r="J15" s="8">
        <f t="shared" si="1"/>
        <v>392</v>
      </c>
      <c r="K15" s="2"/>
      <c r="L15" s="2" t="s">
        <v>28</v>
      </c>
      <c r="M15" s="7">
        <f>AVERAGE(C17:C20)</f>
        <v>220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76">
        <v>220</v>
      </c>
      <c r="D16" s="81">
        <v>220</v>
      </c>
      <c r="E16" s="11">
        <f t="shared" si="0"/>
        <v>440</v>
      </c>
      <c r="F16" s="8">
        <f t="shared" si="3"/>
        <v>52</v>
      </c>
      <c r="G16" s="12" t="s">
        <v>27</v>
      </c>
      <c r="H16" s="84">
        <v>220</v>
      </c>
      <c r="I16" s="10">
        <v>172</v>
      </c>
      <c r="J16" s="8">
        <f t="shared" si="1"/>
        <v>392</v>
      </c>
      <c r="K16" s="2"/>
      <c r="L16" s="2" t="s">
        <v>36</v>
      </c>
      <c r="M16" s="7">
        <f>AVERAGE(C21:C24)</f>
        <v>220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76">
        <v>220</v>
      </c>
      <c r="D17" s="81">
        <v>220</v>
      </c>
      <c r="E17" s="11">
        <f t="shared" si="0"/>
        <v>440</v>
      </c>
      <c r="F17" s="8">
        <f t="shared" si="3"/>
        <v>53</v>
      </c>
      <c r="G17" s="12" t="s">
        <v>29</v>
      </c>
      <c r="H17" s="84">
        <v>220</v>
      </c>
      <c r="I17" s="10">
        <v>172</v>
      </c>
      <c r="J17" s="8">
        <f t="shared" si="1"/>
        <v>392</v>
      </c>
      <c r="K17" s="2"/>
      <c r="L17" s="2" t="s">
        <v>44</v>
      </c>
      <c r="M17" s="7">
        <f>AVERAGE(C25:C28)</f>
        <v>220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76">
        <v>220</v>
      </c>
      <c r="D18" s="81">
        <v>220</v>
      </c>
      <c r="E18" s="11">
        <f t="shared" si="0"/>
        <v>440</v>
      </c>
      <c r="F18" s="8">
        <f t="shared" si="3"/>
        <v>54</v>
      </c>
      <c r="G18" s="12" t="s">
        <v>31</v>
      </c>
      <c r="H18" s="84">
        <v>220</v>
      </c>
      <c r="I18" s="10">
        <v>172</v>
      </c>
      <c r="J18" s="8">
        <f t="shared" si="1"/>
        <v>392</v>
      </c>
      <c r="K18" s="2"/>
      <c r="L18" s="2" t="s">
        <v>52</v>
      </c>
      <c r="M18" s="7">
        <f>AVERAGE(C29:C32)</f>
        <v>220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76">
        <v>220</v>
      </c>
      <c r="D19" s="81">
        <v>220</v>
      </c>
      <c r="E19" s="11">
        <f t="shared" si="0"/>
        <v>440</v>
      </c>
      <c r="F19" s="8">
        <f t="shared" si="3"/>
        <v>55</v>
      </c>
      <c r="G19" s="12" t="s">
        <v>33</v>
      </c>
      <c r="H19" s="84">
        <v>220</v>
      </c>
      <c r="I19" s="10">
        <v>172</v>
      </c>
      <c r="J19" s="8">
        <f t="shared" si="1"/>
        <v>392</v>
      </c>
      <c r="K19" s="2"/>
      <c r="L19" s="2" t="s">
        <v>60</v>
      </c>
      <c r="M19" s="7">
        <f>AVERAGE(C33:C36)</f>
        <v>220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76">
        <v>220</v>
      </c>
      <c r="D20" s="81">
        <v>220</v>
      </c>
      <c r="E20" s="11">
        <f t="shared" si="0"/>
        <v>440</v>
      </c>
      <c r="F20" s="8">
        <f t="shared" si="3"/>
        <v>56</v>
      </c>
      <c r="G20" s="12" t="s">
        <v>35</v>
      </c>
      <c r="H20" s="84">
        <v>220</v>
      </c>
      <c r="I20" s="10">
        <v>172</v>
      </c>
      <c r="J20" s="8">
        <f t="shared" si="1"/>
        <v>392</v>
      </c>
      <c r="K20" s="2"/>
      <c r="L20" s="2" t="s">
        <v>68</v>
      </c>
      <c r="M20" s="7">
        <f>AVERAGE(C37:C40)</f>
        <v>220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76">
        <v>220</v>
      </c>
      <c r="D21" s="81">
        <v>220</v>
      </c>
      <c r="E21" s="11">
        <f t="shared" si="0"/>
        <v>440</v>
      </c>
      <c r="F21" s="8">
        <f t="shared" si="3"/>
        <v>57</v>
      </c>
      <c r="G21" s="12" t="s">
        <v>37</v>
      </c>
      <c r="H21" s="84">
        <v>220</v>
      </c>
      <c r="I21" s="10">
        <v>172</v>
      </c>
      <c r="J21" s="8">
        <f t="shared" si="1"/>
        <v>392</v>
      </c>
      <c r="K21" s="2"/>
      <c r="L21" s="2" t="s">
        <v>76</v>
      </c>
      <c r="M21" s="7">
        <f>AVERAGE(C41:C44)</f>
        <v>220</v>
      </c>
      <c r="N21" s="7">
        <f>AVERAGE(D41:D44)</f>
        <v>216.25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76">
        <v>220</v>
      </c>
      <c r="D22" s="81">
        <v>220</v>
      </c>
      <c r="E22" s="11">
        <f t="shared" si="0"/>
        <v>440</v>
      </c>
      <c r="F22" s="8">
        <f t="shared" si="3"/>
        <v>58</v>
      </c>
      <c r="G22" s="12" t="s">
        <v>39</v>
      </c>
      <c r="H22" s="84">
        <v>220</v>
      </c>
      <c r="I22" s="10">
        <v>172</v>
      </c>
      <c r="J22" s="8">
        <f t="shared" si="1"/>
        <v>392</v>
      </c>
      <c r="K22" s="2"/>
      <c r="L22" s="2" t="s">
        <v>84</v>
      </c>
      <c r="M22" s="7">
        <f>AVERAGE(C45:C48)</f>
        <v>220</v>
      </c>
      <c r="N22" s="7">
        <f>AVERAGE(D45:D48)</f>
        <v>90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76">
        <v>220</v>
      </c>
      <c r="D23" s="81">
        <v>220</v>
      </c>
      <c r="E23" s="11">
        <f t="shared" si="0"/>
        <v>440</v>
      </c>
      <c r="F23" s="8">
        <f t="shared" si="3"/>
        <v>59</v>
      </c>
      <c r="G23" s="12" t="s">
        <v>41</v>
      </c>
      <c r="H23" s="84">
        <v>220</v>
      </c>
      <c r="I23" s="10">
        <v>172</v>
      </c>
      <c r="J23" s="8">
        <f t="shared" si="1"/>
        <v>392</v>
      </c>
      <c r="K23" s="2"/>
      <c r="L23" s="2" t="s">
        <v>92</v>
      </c>
      <c r="M23" s="7">
        <f>AVERAGE(C49:C52)</f>
        <v>220</v>
      </c>
      <c r="N23" s="7">
        <f>AVERAGE(D49:D52)</f>
        <v>170.25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76">
        <v>220</v>
      </c>
      <c r="D24" s="81">
        <v>220</v>
      </c>
      <c r="E24" s="11">
        <f t="shared" si="0"/>
        <v>440</v>
      </c>
      <c r="F24" s="8">
        <f t="shared" si="3"/>
        <v>60</v>
      </c>
      <c r="G24" s="12" t="s">
        <v>43</v>
      </c>
      <c r="H24" s="84">
        <v>220</v>
      </c>
      <c r="I24" s="10">
        <v>172</v>
      </c>
      <c r="J24" s="8">
        <f t="shared" si="1"/>
        <v>392</v>
      </c>
      <c r="K24" s="2"/>
      <c r="L24" s="13" t="s">
        <v>100</v>
      </c>
      <c r="M24" s="7">
        <f>AVERAGE(C53:C56)</f>
        <v>220</v>
      </c>
      <c r="N24" s="7">
        <f>AVERAGE(D53:D56)</f>
        <v>172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76">
        <v>220</v>
      </c>
      <c r="D25" s="81">
        <v>220</v>
      </c>
      <c r="E25" s="11">
        <f t="shared" si="0"/>
        <v>440</v>
      </c>
      <c r="F25" s="8">
        <f t="shared" si="3"/>
        <v>61</v>
      </c>
      <c r="G25" s="12" t="s">
        <v>45</v>
      </c>
      <c r="H25" s="84">
        <v>220</v>
      </c>
      <c r="I25" s="10">
        <v>172</v>
      </c>
      <c r="J25" s="8">
        <f t="shared" si="1"/>
        <v>392</v>
      </c>
      <c r="K25" s="2"/>
      <c r="L25" s="16" t="s">
        <v>108</v>
      </c>
      <c r="M25" s="7">
        <f>AVERAGE(C57:C60)</f>
        <v>220</v>
      </c>
      <c r="N25" s="7">
        <f>AVERAGE(D57:D60)</f>
        <v>172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76">
        <v>220</v>
      </c>
      <c r="D26" s="81">
        <v>220</v>
      </c>
      <c r="E26" s="11">
        <f t="shared" si="0"/>
        <v>440</v>
      </c>
      <c r="F26" s="8">
        <f t="shared" si="3"/>
        <v>62</v>
      </c>
      <c r="G26" s="12" t="s">
        <v>47</v>
      </c>
      <c r="H26" s="84">
        <v>220</v>
      </c>
      <c r="I26" s="10">
        <v>172</v>
      </c>
      <c r="J26" s="8">
        <f t="shared" si="1"/>
        <v>392</v>
      </c>
      <c r="K26" s="2"/>
      <c r="L26" s="16" t="s">
        <v>21</v>
      </c>
      <c r="M26" s="7">
        <f>AVERAGE(H13:H16)</f>
        <v>220</v>
      </c>
      <c r="N26" s="7">
        <f>AVERAGE(I13:I16)</f>
        <v>172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76">
        <v>220</v>
      </c>
      <c r="D27" s="81">
        <v>220</v>
      </c>
      <c r="E27" s="11">
        <f t="shared" si="0"/>
        <v>440</v>
      </c>
      <c r="F27" s="8">
        <f t="shared" si="3"/>
        <v>63</v>
      </c>
      <c r="G27" s="12" t="s">
        <v>49</v>
      </c>
      <c r="H27" s="84">
        <v>220</v>
      </c>
      <c r="I27" s="10">
        <v>172</v>
      </c>
      <c r="J27" s="8">
        <f t="shared" si="1"/>
        <v>392</v>
      </c>
      <c r="K27" s="2"/>
      <c r="L27" s="24" t="s">
        <v>29</v>
      </c>
      <c r="M27" s="7">
        <f>AVERAGE(H17:H20)</f>
        <v>220</v>
      </c>
      <c r="N27" s="7">
        <f>AVERAGE(I17:I20)</f>
        <v>172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76">
        <v>220</v>
      </c>
      <c r="D28" s="81">
        <v>220</v>
      </c>
      <c r="E28" s="11">
        <f t="shared" si="0"/>
        <v>440</v>
      </c>
      <c r="F28" s="8">
        <f t="shared" si="3"/>
        <v>64</v>
      </c>
      <c r="G28" s="12" t="s">
        <v>51</v>
      </c>
      <c r="H28" s="84">
        <v>220</v>
      </c>
      <c r="I28" s="10">
        <v>172</v>
      </c>
      <c r="J28" s="8">
        <f t="shared" si="1"/>
        <v>392</v>
      </c>
      <c r="K28" s="2"/>
      <c r="L28" s="2" t="s">
        <v>37</v>
      </c>
      <c r="M28" s="7">
        <f>AVERAGE(H21:H24)</f>
        <v>220</v>
      </c>
      <c r="N28" s="7">
        <f>AVERAGE(I21:I24)</f>
        <v>172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76">
        <v>220</v>
      </c>
      <c r="D29" s="81">
        <v>220</v>
      </c>
      <c r="E29" s="11">
        <f t="shared" si="0"/>
        <v>440</v>
      </c>
      <c r="F29" s="8">
        <f t="shared" si="3"/>
        <v>65</v>
      </c>
      <c r="G29" s="12" t="s">
        <v>53</v>
      </c>
      <c r="H29" s="84">
        <v>220</v>
      </c>
      <c r="I29" s="10">
        <v>172</v>
      </c>
      <c r="J29" s="8">
        <f t="shared" si="1"/>
        <v>392</v>
      </c>
      <c r="K29" s="2"/>
      <c r="L29" s="2" t="s">
        <v>45</v>
      </c>
      <c r="M29" s="7">
        <f>AVERAGE(H25:H28)</f>
        <v>220</v>
      </c>
      <c r="N29" s="7">
        <f>AVERAGE(I25:I28)</f>
        <v>172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76">
        <v>220</v>
      </c>
      <c r="D30" s="81">
        <v>220</v>
      </c>
      <c r="E30" s="11">
        <f t="shared" si="0"/>
        <v>440</v>
      </c>
      <c r="F30" s="8">
        <f t="shared" si="3"/>
        <v>66</v>
      </c>
      <c r="G30" s="12" t="s">
        <v>55</v>
      </c>
      <c r="H30" s="84">
        <v>220</v>
      </c>
      <c r="I30" s="10">
        <v>172</v>
      </c>
      <c r="J30" s="8">
        <f t="shared" si="1"/>
        <v>392</v>
      </c>
      <c r="K30" s="2"/>
      <c r="L30" s="2" t="s">
        <v>53</v>
      </c>
      <c r="M30" s="7">
        <f>AVERAGE(H29:H32)</f>
        <v>220</v>
      </c>
      <c r="N30" s="7">
        <f>AVERAGE(I29:I32)</f>
        <v>172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76">
        <v>220</v>
      </c>
      <c r="D31" s="81">
        <v>220</v>
      </c>
      <c r="E31" s="11">
        <f t="shared" si="0"/>
        <v>440</v>
      </c>
      <c r="F31" s="8">
        <f t="shared" si="3"/>
        <v>67</v>
      </c>
      <c r="G31" s="12" t="s">
        <v>57</v>
      </c>
      <c r="H31" s="84">
        <v>220</v>
      </c>
      <c r="I31" s="10">
        <v>172</v>
      </c>
      <c r="J31" s="8">
        <f t="shared" si="1"/>
        <v>392</v>
      </c>
      <c r="K31" s="2"/>
      <c r="L31" s="2" t="s">
        <v>61</v>
      </c>
      <c r="M31" s="7">
        <f>AVERAGE(H33:H36)</f>
        <v>220</v>
      </c>
      <c r="N31" s="7">
        <f>AVERAGE(I33:I36)</f>
        <v>172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76">
        <v>220</v>
      </c>
      <c r="D32" s="81">
        <v>220</v>
      </c>
      <c r="E32" s="11">
        <f t="shared" si="0"/>
        <v>440</v>
      </c>
      <c r="F32" s="8">
        <f t="shared" si="3"/>
        <v>68</v>
      </c>
      <c r="G32" s="12" t="s">
        <v>59</v>
      </c>
      <c r="H32" s="84">
        <v>220</v>
      </c>
      <c r="I32" s="10">
        <v>172</v>
      </c>
      <c r="J32" s="8">
        <f t="shared" si="1"/>
        <v>392</v>
      </c>
      <c r="K32" s="2"/>
      <c r="L32" s="2" t="s">
        <v>69</v>
      </c>
      <c r="M32" s="7">
        <f>AVERAGE(H37:H40)</f>
        <v>220</v>
      </c>
      <c r="N32" s="7">
        <f>AVERAGE(I37:I40)</f>
        <v>172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76">
        <v>220</v>
      </c>
      <c r="D33" s="81">
        <v>220</v>
      </c>
      <c r="E33" s="11">
        <f t="shared" si="0"/>
        <v>440</v>
      </c>
      <c r="F33" s="8">
        <f t="shared" si="3"/>
        <v>69</v>
      </c>
      <c r="G33" s="12" t="s">
        <v>61</v>
      </c>
      <c r="H33" s="84">
        <v>220</v>
      </c>
      <c r="I33" s="10">
        <v>172</v>
      </c>
      <c r="J33" s="8">
        <f t="shared" si="1"/>
        <v>392</v>
      </c>
      <c r="K33" s="2"/>
      <c r="L33" s="2" t="s">
        <v>77</v>
      </c>
      <c r="M33" s="7">
        <f>AVERAGE(H41:H44)</f>
        <v>220</v>
      </c>
      <c r="N33" s="7">
        <f>AVERAGE(I41:I44)</f>
        <v>172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76">
        <v>220</v>
      </c>
      <c r="D34" s="81">
        <v>220</v>
      </c>
      <c r="E34" s="11">
        <f t="shared" si="0"/>
        <v>440</v>
      </c>
      <c r="F34" s="8">
        <f t="shared" si="3"/>
        <v>70</v>
      </c>
      <c r="G34" s="12" t="s">
        <v>63</v>
      </c>
      <c r="H34" s="84">
        <v>220</v>
      </c>
      <c r="I34" s="10">
        <v>172</v>
      </c>
      <c r="J34" s="8">
        <f t="shared" si="1"/>
        <v>392</v>
      </c>
      <c r="K34" s="2"/>
      <c r="L34" s="2" t="s">
        <v>85</v>
      </c>
      <c r="M34" s="7">
        <f>AVERAGE(H45:H48)</f>
        <v>220</v>
      </c>
      <c r="N34" s="7">
        <f>AVERAGE(I45:I48)</f>
        <v>172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76">
        <v>220</v>
      </c>
      <c r="D35" s="81">
        <v>220</v>
      </c>
      <c r="E35" s="11">
        <f t="shared" si="0"/>
        <v>440</v>
      </c>
      <c r="F35" s="8">
        <f t="shared" si="3"/>
        <v>71</v>
      </c>
      <c r="G35" s="12" t="s">
        <v>65</v>
      </c>
      <c r="H35" s="84">
        <v>220</v>
      </c>
      <c r="I35" s="10">
        <v>172</v>
      </c>
      <c r="J35" s="8">
        <f t="shared" si="1"/>
        <v>392</v>
      </c>
      <c r="K35" s="2"/>
      <c r="L35" s="2" t="s">
        <v>93</v>
      </c>
      <c r="M35" s="7">
        <f>AVERAGE(H49:H52)</f>
        <v>220</v>
      </c>
      <c r="N35" s="7">
        <f>AVERAGE(I49:I52)</f>
        <v>172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76">
        <v>220</v>
      </c>
      <c r="D36" s="81">
        <v>220</v>
      </c>
      <c r="E36" s="11">
        <f t="shared" si="0"/>
        <v>440</v>
      </c>
      <c r="F36" s="8">
        <f t="shared" si="3"/>
        <v>72</v>
      </c>
      <c r="G36" s="12" t="s">
        <v>67</v>
      </c>
      <c r="H36" s="84">
        <v>220</v>
      </c>
      <c r="I36" s="10">
        <v>172</v>
      </c>
      <c r="J36" s="8">
        <f t="shared" si="1"/>
        <v>392</v>
      </c>
      <c r="K36" s="2"/>
      <c r="L36" s="110" t="s">
        <v>101</v>
      </c>
      <c r="M36" s="7">
        <f>AVERAGE(H53:H56)</f>
        <v>220</v>
      </c>
      <c r="N36" s="7">
        <f>AVERAGE(I53:I56)</f>
        <v>172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76">
        <v>220</v>
      </c>
      <c r="D37" s="81">
        <v>220</v>
      </c>
      <c r="E37" s="11">
        <f t="shared" si="0"/>
        <v>440</v>
      </c>
      <c r="F37" s="8">
        <v>73</v>
      </c>
      <c r="G37" s="12" t="s">
        <v>69</v>
      </c>
      <c r="H37" s="84">
        <v>220</v>
      </c>
      <c r="I37" s="10">
        <v>172</v>
      </c>
      <c r="J37" s="8">
        <f t="shared" si="1"/>
        <v>392</v>
      </c>
      <c r="K37" s="2"/>
      <c r="L37" s="110" t="s">
        <v>109</v>
      </c>
      <c r="M37" s="7">
        <f>AVERAGE(H57:H60)</f>
        <v>220</v>
      </c>
      <c r="N37" s="7">
        <f>AVERAGE(I57:I60)</f>
        <v>172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76">
        <v>220</v>
      </c>
      <c r="D38" s="81">
        <v>220</v>
      </c>
      <c r="E38" s="8">
        <f t="shared" si="0"/>
        <v>440</v>
      </c>
      <c r="F38" s="8">
        <f t="shared" ref="F38:F60" si="5">F37+1</f>
        <v>74</v>
      </c>
      <c r="G38" s="12" t="s">
        <v>71</v>
      </c>
      <c r="H38" s="84">
        <v>220</v>
      </c>
      <c r="I38" s="10">
        <v>172</v>
      </c>
      <c r="J38" s="8">
        <f t="shared" si="1"/>
        <v>392</v>
      </c>
      <c r="K38" s="2"/>
      <c r="L38" s="110" t="s">
        <v>312</v>
      </c>
      <c r="M38" s="110">
        <f>AVERAGE(M14:M37)</f>
        <v>220</v>
      </c>
      <c r="N38" s="110">
        <f>AVERAGE(N14:N37)</f>
        <v>184.35416666666666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76">
        <v>220</v>
      </c>
      <c r="D39" s="81">
        <v>220</v>
      </c>
      <c r="E39" s="8">
        <f t="shared" si="0"/>
        <v>440</v>
      </c>
      <c r="F39" s="8">
        <f t="shared" si="5"/>
        <v>75</v>
      </c>
      <c r="G39" s="12" t="s">
        <v>73</v>
      </c>
      <c r="H39" s="84">
        <v>220</v>
      </c>
      <c r="I39" s="10">
        <v>172</v>
      </c>
      <c r="J39" s="8">
        <f t="shared" si="1"/>
        <v>392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76">
        <v>220</v>
      </c>
      <c r="D40" s="81">
        <v>220</v>
      </c>
      <c r="E40" s="8">
        <f t="shared" si="0"/>
        <v>440</v>
      </c>
      <c r="F40" s="8">
        <f t="shared" si="5"/>
        <v>76</v>
      </c>
      <c r="G40" s="12" t="s">
        <v>75</v>
      </c>
      <c r="H40" s="84">
        <v>220</v>
      </c>
      <c r="I40" s="10">
        <v>172</v>
      </c>
      <c r="J40" s="8">
        <f t="shared" si="1"/>
        <v>392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76">
        <v>220</v>
      </c>
      <c r="D41" s="81">
        <v>220</v>
      </c>
      <c r="E41" s="8">
        <f t="shared" si="0"/>
        <v>440</v>
      </c>
      <c r="F41" s="8">
        <f t="shared" si="5"/>
        <v>77</v>
      </c>
      <c r="G41" s="12" t="s">
        <v>77</v>
      </c>
      <c r="H41" s="84">
        <v>220</v>
      </c>
      <c r="I41" s="10">
        <v>172</v>
      </c>
      <c r="J41" s="8">
        <f t="shared" si="1"/>
        <v>392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76">
        <v>220</v>
      </c>
      <c r="D42" s="81">
        <v>220</v>
      </c>
      <c r="E42" s="8">
        <f t="shared" si="0"/>
        <v>440</v>
      </c>
      <c r="F42" s="8">
        <f t="shared" si="5"/>
        <v>78</v>
      </c>
      <c r="G42" s="12" t="s">
        <v>79</v>
      </c>
      <c r="H42" s="84">
        <v>220</v>
      </c>
      <c r="I42" s="10">
        <v>172</v>
      </c>
      <c r="J42" s="8">
        <f t="shared" si="1"/>
        <v>392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76">
        <v>220</v>
      </c>
      <c r="D43" s="81">
        <v>220</v>
      </c>
      <c r="E43" s="8">
        <f t="shared" si="0"/>
        <v>440</v>
      </c>
      <c r="F43" s="8">
        <f t="shared" si="5"/>
        <v>79</v>
      </c>
      <c r="G43" s="12" t="s">
        <v>81</v>
      </c>
      <c r="H43" s="84">
        <v>220</v>
      </c>
      <c r="I43" s="10">
        <v>172</v>
      </c>
      <c r="J43" s="8">
        <f t="shared" si="1"/>
        <v>392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76">
        <v>220</v>
      </c>
      <c r="D44" s="81">
        <v>205</v>
      </c>
      <c r="E44" s="8">
        <f t="shared" si="0"/>
        <v>425</v>
      </c>
      <c r="F44" s="8">
        <f t="shared" si="5"/>
        <v>80</v>
      </c>
      <c r="G44" s="12" t="s">
        <v>83</v>
      </c>
      <c r="H44" s="84">
        <v>220</v>
      </c>
      <c r="I44" s="10">
        <v>172</v>
      </c>
      <c r="J44" s="8">
        <f t="shared" si="1"/>
        <v>392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76">
        <v>220</v>
      </c>
      <c r="D45" s="10">
        <v>25</v>
      </c>
      <c r="E45" s="8">
        <f t="shared" si="0"/>
        <v>245</v>
      </c>
      <c r="F45" s="8">
        <f t="shared" si="5"/>
        <v>81</v>
      </c>
      <c r="G45" s="12" t="s">
        <v>85</v>
      </c>
      <c r="H45" s="84">
        <v>220</v>
      </c>
      <c r="I45" s="10">
        <v>172</v>
      </c>
      <c r="J45" s="8">
        <f t="shared" si="1"/>
        <v>392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76">
        <v>220</v>
      </c>
      <c r="D46" s="10">
        <v>75</v>
      </c>
      <c r="E46" s="8">
        <f t="shared" si="0"/>
        <v>295</v>
      </c>
      <c r="F46" s="8">
        <f t="shared" si="5"/>
        <v>82</v>
      </c>
      <c r="G46" s="12" t="s">
        <v>87</v>
      </c>
      <c r="H46" s="84">
        <v>220</v>
      </c>
      <c r="I46" s="10">
        <v>172</v>
      </c>
      <c r="J46" s="8">
        <f t="shared" si="1"/>
        <v>392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76">
        <v>220</v>
      </c>
      <c r="D47" s="10">
        <v>115</v>
      </c>
      <c r="E47" s="8">
        <f t="shared" si="0"/>
        <v>335</v>
      </c>
      <c r="F47" s="8">
        <f t="shared" si="5"/>
        <v>83</v>
      </c>
      <c r="G47" s="12" t="s">
        <v>89</v>
      </c>
      <c r="H47" s="84">
        <v>220</v>
      </c>
      <c r="I47" s="10">
        <v>172</v>
      </c>
      <c r="J47" s="8">
        <f t="shared" si="1"/>
        <v>392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76">
        <v>220</v>
      </c>
      <c r="D48" s="10">
        <v>145</v>
      </c>
      <c r="E48" s="8">
        <f t="shared" si="0"/>
        <v>365</v>
      </c>
      <c r="F48" s="8">
        <f t="shared" si="5"/>
        <v>84</v>
      </c>
      <c r="G48" s="12" t="s">
        <v>91</v>
      </c>
      <c r="H48" s="84">
        <v>220</v>
      </c>
      <c r="I48" s="10">
        <v>172</v>
      </c>
      <c r="J48" s="8">
        <f t="shared" si="1"/>
        <v>392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76">
        <v>220</v>
      </c>
      <c r="D49" s="10">
        <v>165</v>
      </c>
      <c r="E49" s="8">
        <f t="shared" si="0"/>
        <v>385</v>
      </c>
      <c r="F49" s="8">
        <f t="shared" si="5"/>
        <v>85</v>
      </c>
      <c r="G49" s="12" t="s">
        <v>93</v>
      </c>
      <c r="H49" s="84">
        <v>220</v>
      </c>
      <c r="I49" s="10">
        <v>172</v>
      </c>
      <c r="J49" s="8">
        <f t="shared" si="1"/>
        <v>392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76">
        <v>220</v>
      </c>
      <c r="D50" s="10">
        <v>172</v>
      </c>
      <c r="E50" s="8">
        <f t="shared" si="0"/>
        <v>392</v>
      </c>
      <c r="F50" s="8">
        <f t="shared" si="5"/>
        <v>86</v>
      </c>
      <c r="G50" s="12" t="s">
        <v>95</v>
      </c>
      <c r="H50" s="84">
        <v>220</v>
      </c>
      <c r="I50" s="10">
        <v>172</v>
      </c>
      <c r="J50" s="8">
        <f t="shared" si="1"/>
        <v>392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76">
        <v>220</v>
      </c>
      <c r="D51" s="10">
        <v>172</v>
      </c>
      <c r="E51" s="8">
        <f t="shared" si="0"/>
        <v>392</v>
      </c>
      <c r="F51" s="8">
        <f t="shared" si="5"/>
        <v>87</v>
      </c>
      <c r="G51" s="12" t="s">
        <v>97</v>
      </c>
      <c r="H51" s="84">
        <v>220</v>
      </c>
      <c r="I51" s="10">
        <v>172</v>
      </c>
      <c r="J51" s="8">
        <f t="shared" si="1"/>
        <v>392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76">
        <v>220</v>
      </c>
      <c r="D52" s="10">
        <v>172</v>
      </c>
      <c r="E52" s="8">
        <f t="shared" si="0"/>
        <v>392</v>
      </c>
      <c r="F52" s="8">
        <f t="shared" si="5"/>
        <v>88</v>
      </c>
      <c r="G52" s="12" t="s">
        <v>99</v>
      </c>
      <c r="H52" s="84">
        <v>220</v>
      </c>
      <c r="I52" s="10">
        <v>172</v>
      </c>
      <c r="J52" s="8">
        <f t="shared" si="1"/>
        <v>392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76">
        <v>220</v>
      </c>
      <c r="D53" s="10">
        <v>172</v>
      </c>
      <c r="E53" s="8">
        <f t="shared" si="0"/>
        <v>392</v>
      </c>
      <c r="F53" s="8">
        <f t="shared" si="5"/>
        <v>89</v>
      </c>
      <c r="G53" s="12" t="s">
        <v>101</v>
      </c>
      <c r="H53" s="84">
        <v>220</v>
      </c>
      <c r="I53" s="10">
        <v>172</v>
      </c>
      <c r="J53" s="8">
        <f t="shared" si="1"/>
        <v>392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76">
        <v>220</v>
      </c>
      <c r="D54" s="10">
        <v>172</v>
      </c>
      <c r="E54" s="8">
        <f t="shared" si="0"/>
        <v>392</v>
      </c>
      <c r="F54" s="8">
        <f t="shared" si="5"/>
        <v>90</v>
      </c>
      <c r="G54" s="12" t="s">
        <v>103</v>
      </c>
      <c r="H54" s="84">
        <v>220</v>
      </c>
      <c r="I54" s="10">
        <v>172</v>
      </c>
      <c r="J54" s="8">
        <f t="shared" si="1"/>
        <v>392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76">
        <v>220</v>
      </c>
      <c r="D55" s="10">
        <v>172</v>
      </c>
      <c r="E55" s="8">
        <f t="shared" si="0"/>
        <v>392</v>
      </c>
      <c r="F55" s="8">
        <f t="shared" si="5"/>
        <v>91</v>
      </c>
      <c r="G55" s="12" t="s">
        <v>105</v>
      </c>
      <c r="H55" s="84">
        <v>220</v>
      </c>
      <c r="I55" s="10">
        <v>172</v>
      </c>
      <c r="J55" s="8">
        <f t="shared" si="1"/>
        <v>392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76">
        <v>220</v>
      </c>
      <c r="D56" s="10">
        <v>172</v>
      </c>
      <c r="E56" s="8">
        <f t="shared" si="0"/>
        <v>392</v>
      </c>
      <c r="F56" s="8">
        <f t="shared" si="5"/>
        <v>92</v>
      </c>
      <c r="G56" s="12" t="s">
        <v>107</v>
      </c>
      <c r="H56" s="84">
        <v>220</v>
      </c>
      <c r="I56" s="10">
        <v>172</v>
      </c>
      <c r="J56" s="8">
        <f t="shared" si="1"/>
        <v>392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76">
        <v>220</v>
      </c>
      <c r="D57" s="10">
        <v>172</v>
      </c>
      <c r="E57" s="8">
        <f t="shared" si="0"/>
        <v>392</v>
      </c>
      <c r="F57" s="8">
        <f t="shared" si="5"/>
        <v>93</v>
      </c>
      <c r="G57" s="12" t="s">
        <v>109</v>
      </c>
      <c r="H57" s="84">
        <v>220</v>
      </c>
      <c r="I57" s="10">
        <v>172</v>
      </c>
      <c r="J57" s="8">
        <f t="shared" si="1"/>
        <v>392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76">
        <v>220</v>
      </c>
      <c r="D58" s="10">
        <v>172</v>
      </c>
      <c r="E58" s="8">
        <f t="shared" si="0"/>
        <v>392</v>
      </c>
      <c r="F58" s="8">
        <f t="shared" si="5"/>
        <v>94</v>
      </c>
      <c r="G58" s="12" t="s">
        <v>111</v>
      </c>
      <c r="H58" s="84">
        <v>220</v>
      </c>
      <c r="I58" s="10">
        <v>172</v>
      </c>
      <c r="J58" s="8">
        <f t="shared" si="1"/>
        <v>392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76">
        <v>220</v>
      </c>
      <c r="D59" s="10">
        <v>172</v>
      </c>
      <c r="E59" s="17">
        <f t="shared" si="0"/>
        <v>392</v>
      </c>
      <c r="F59" s="17">
        <f t="shared" si="5"/>
        <v>95</v>
      </c>
      <c r="G59" s="18" t="s">
        <v>113</v>
      </c>
      <c r="H59" s="84">
        <v>220</v>
      </c>
      <c r="I59" s="10">
        <v>172</v>
      </c>
      <c r="J59" s="17">
        <f t="shared" si="1"/>
        <v>392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76">
        <v>220</v>
      </c>
      <c r="D60" s="10">
        <v>172</v>
      </c>
      <c r="E60" s="17">
        <f t="shared" si="0"/>
        <v>392</v>
      </c>
      <c r="F60" s="17">
        <f t="shared" si="5"/>
        <v>96</v>
      </c>
      <c r="G60" s="18" t="s">
        <v>115</v>
      </c>
      <c r="H60" s="84">
        <v>220</v>
      </c>
      <c r="I60" s="10">
        <v>172</v>
      </c>
      <c r="J60" s="17">
        <f t="shared" si="1"/>
        <v>392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218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 t="s">
        <v>253</v>
      </c>
      <c r="B63" s="123"/>
      <c r="C63" s="123"/>
      <c r="D63" s="123"/>
      <c r="E63" s="126" t="s">
        <v>246</v>
      </c>
      <c r="F63" s="127"/>
      <c r="G63" s="128"/>
      <c r="H63" s="21">
        <v>4.6239999999999997</v>
      </c>
      <c r="I63" s="21">
        <v>0</v>
      </c>
      <c r="J63" s="21">
        <f>H63+I63</f>
        <v>4.6239999999999997</v>
      </c>
      <c r="K63" s="2"/>
      <c r="L63" s="22">
        <f>150+9.583</f>
        <v>159.583</v>
      </c>
      <c r="M63" s="32">
        <f>L63/1000</f>
        <v>0.159583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247</v>
      </c>
      <c r="F64" s="130"/>
      <c r="G64" s="131"/>
      <c r="H64" s="36">
        <f>K82</f>
        <v>0.159583</v>
      </c>
      <c r="I64" s="36">
        <f>L82</f>
        <v>0</v>
      </c>
      <c r="J64" s="36">
        <f>H64+I64</f>
        <v>0.159583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248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0.53900000000000003</v>
      </c>
      <c r="N66" s="28">
        <v>4.1000000000000002E-2</v>
      </c>
      <c r="O66" s="29">
        <f>M66+N66</f>
        <v>0.58000000000000007</v>
      </c>
      <c r="P66" s="29">
        <f>O66/J63*100</f>
        <v>12.543252595155712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H63+H64-M66-0.018-N66-0.018</f>
        <v>4.1675829999999996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0.17364929166666665</v>
      </c>
      <c r="N69" s="32">
        <f>(N67+N68)/24</f>
        <v>0.22</v>
      </c>
      <c r="O69" s="23"/>
      <c r="P69" s="32">
        <f>M69+N69</f>
        <v>0.39364929166666662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173.64929166666664</v>
      </c>
      <c r="N70" s="29">
        <f>N69*1000</f>
        <v>220</v>
      </c>
      <c r="O70" s="23"/>
      <c r="P70" s="29">
        <f>M70+N70</f>
        <v>393.64929166666661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87"/>
      <c r="F72" s="2"/>
      <c r="G72" s="2"/>
      <c r="H72" s="2"/>
      <c r="I72" s="2"/>
      <c r="J72" s="87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0.1016</v>
      </c>
      <c r="L81" s="29">
        <v>0</v>
      </c>
      <c r="M81" s="32">
        <f>K81+L81</f>
        <v>0.1016</v>
      </c>
      <c r="N81" s="32">
        <f>M81-M63</f>
        <v>-5.7983000000000007E-2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0.159583</v>
      </c>
      <c r="L82" s="35">
        <v>0</v>
      </c>
      <c r="M82" s="32">
        <f>K82+L82</f>
        <v>0.159583</v>
      </c>
      <c r="N82" s="32">
        <f>N81/2</f>
        <v>-2.8991500000000003E-2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0" customWidth="1"/>
    <col min="2" max="2" width="18.5703125" style="90" customWidth="1"/>
    <col min="3" max="4" width="12.7109375" style="90" customWidth="1"/>
    <col min="5" max="5" width="14.7109375" style="90" customWidth="1"/>
    <col min="6" max="6" width="12.42578125" style="90" customWidth="1"/>
    <col min="7" max="7" width="15.140625" style="90" customWidth="1"/>
    <col min="8" max="9" width="12.7109375" style="90" customWidth="1"/>
    <col min="10" max="10" width="15" style="90" customWidth="1"/>
    <col min="11" max="11" width="9.140625" style="90" customWidth="1"/>
    <col min="12" max="12" width="13" style="90" customWidth="1"/>
    <col min="13" max="13" width="12.7109375" style="90" customWidth="1"/>
    <col min="14" max="14" width="14.28515625" style="90" customWidth="1"/>
    <col min="15" max="15" width="7.85546875" style="90" customWidth="1"/>
    <col min="16" max="17" width="9.140625" style="90" customWidth="1"/>
    <col min="18" max="16384" width="14.42578125" style="90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250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267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254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76">
        <v>220</v>
      </c>
      <c r="D13" s="10">
        <v>187</v>
      </c>
      <c r="E13" s="11">
        <f t="shared" ref="E13:E60" si="0">SUM(C13,D13)</f>
        <v>407</v>
      </c>
      <c r="F13" s="8">
        <v>49</v>
      </c>
      <c r="G13" s="12" t="s">
        <v>21</v>
      </c>
      <c r="H13" s="76">
        <v>220</v>
      </c>
      <c r="I13" s="10">
        <v>187</v>
      </c>
      <c r="J13" s="8">
        <f t="shared" ref="J13:J60" si="1">SUM(H13,I13)</f>
        <v>407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76">
        <v>220</v>
      </c>
      <c r="D14" s="10">
        <v>187</v>
      </c>
      <c r="E14" s="11">
        <f t="shared" si="0"/>
        <v>407</v>
      </c>
      <c r="F14" s="8">
        <f t="shared" ref="F14:F36" si="3">F13+1</f>
        <v>50</v>
      </c>
      <c r="G14" s="12" t="s">
        <v>23</v>
      </c>
      <c r="H14" s="76">
        <v>220</v>
      </c>
      <c r="I14" s="10">
        <v>187</v>
      </c>
      <c r="J14" s="8">
        <f t="shared" si="1"/>
        <v>407</v>
      </c>
      <c r="K14" s="2"/>
      <c r="L14" s="2" t="s">
        <v>20</v>
      </c>
      <c r="M14" s="7">
        <f>AVERAGE(C13:C16)</f>
        <v>220</v>
      </c>
      <c r="N14" s="7">
        <f>AVERAGE(D13:D16)</f>
        <v>187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76">
        <v>220</v>
      </c>
      <c r="D15" s="10">
        <v>187</v>
      </c>
      <c r="E15" s="11">
        <f t="shared" si="0"/>
        <v>407</v>
      </c>
      <c r="F15" s="8">
        <f t="shared" si="3"/>
        <v>51</v>
      </c>
      <c r="G15" s="12" t="s">
        <v>25</v>
      </c>
      <c r="H15" s="76">
        <v>220</v>
      </c>
      <c r="I15" s="10">
        <v>187</v>
      </c>
      <c r="J15" s="8">
        <f t="shared" si="1"/>
        <v>407</v>
      </c>
      <c r="K15" s="2"/>
      <c r="L15" s="2" t="s">
        <v>28</v>
      </c>
      <c r="M15" s="7">
        <f>AVERAGE(C17:C20)</f>
        <v>220</v>
      </c>
      <c r="N15" s="7">
        <f>AVERAGE(D17:D20)</f>
        <v>187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76">
        <v>220</v>
      </c>
      <c r="D16" s="10">
        <v>187</v>
      </c>
      <c r="E16" s="11">
        <f t="shared" si="0"/>
        <v>407</v>
      </c>
      <c r="F16" s="8">
        <f t="shared" si="3"/>
        <v>52</v>
      </c>
      <c r="G16" s="12" t="s">
        <v>27</v>
      </c>
      <c r="H16" s="76">
        <v>220</v>
      </c>
      <c r="I16" s="10">
        <v>187</v>
      </c>
      <c r="J16" s="8">
        <f t="shared" si="1"/>
        <v>407</v>
      </c>
      <c r="K16" s="2"/>
      <c r="L16" s="2" t="s">
        <v>36</v>
      </c>
      <c r="M16" s="7">
        <f>AVERAGE(C21:C24)</f>
        <v>220</v>
      </c>
      <c r="N16" s="7">
        <f>AVERAGE(D21:D24)</f>
        <v>187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76">
        <v>220</v>
      </c>
      <c r="D17" s="10">
        <v>187</v>
      </c>
      <c r="E17" s="11">
        <f t="shared" si="0"/>
        <v>407</v>
      </c>
      <c r="F17" s="8">
        <f t="shared" si="3"/>
        <v>53</v>
      </c>
      <c r="G17" s="12" t="s">
        <v>29</v>
      </c>
      <c r="H17" s="76">
        <v>220</v>
      </c>
      <c r="I17" s="10">
        <v>187</v>
      </c>
      <c r="J17" s="8">
        <f t="shared" si="1"/>
        <v>407</v>
      </c>
      <c r="K17" s="2"/>
      <c r="L17" s="2" t="s">
        <v>44</v>
      </c>
      <c r="M17" s="7">
        <f>AVERAGE(C25:C28)</f>
        <v>220</v>
      </c>
      <c r="N17" s="7">
        <f>AVERAGE(D25:D28)</f>
        <v>187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76">
        <v>220</v>
      </c>
      <c r="D18" s="10">
        <v>187</v>
      </c>
      <c r="E18" s="11">
        <f t="shared" si="0"/>
        <v>407</v>
      </c>
      <c r="F18" s="8">
        <f t="shared" si="3"/>
        <v>54</v>
      </c>
      <c r="G18" s="12" t="s">
        <v>31</v>
      </c>
      <c r="H18" s="76">
        <v>220</v>
      </c>
      <c r="I18" s="10">
        <v>187</v>
      </c>
      <c r="J18" s="8">
        <f t="shared" si="1"/>
        <v>407</v>
      </c>
      <c r="K18" s="2"/>
      <c r="L18" s="2" t="s">
        <v>52</v>
      </c>
      <c r="M18" s="7">
        <f>AVERAGE(C29:C32)</f>
        <v>220</v>
      </c>
      <c r="N18" s="7">
        <f>AVERAGE(D29:D32)</f>
        <v>187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76">
        <v>220</v>
      </c>
      <c r="D19" s="10">
        <v>187</v>
      </c>
      <c r="E19" s="11">
        <f t="shared" si="0"/>
        <v>407</v>
      </c>
      <c r="F19" s="8">
        <f t="shared" si="3"/>
        <v>55</v>
      </c>
      <c r="G19" s="12" t="s">
        <v>33</v>
      </c>
      <c r="H19" s="76">
        <v>220</v>
      </c>
      <c r="I19" s="10">
        <v>187</v>
      </c>
      <c r="J19" s="8">
        <f t="shared" si="1"/>
        <v>407</v>
      </c>
      <c r="K19" s="2"/>
      <c r="L19" s="2" t="s">
        <v>60</v>
      </c>
      <c r="M19" s="7">
        <f>AVERAGE(C33:C36)</f>
        <v>220</v>
      </c>
      <c r="N19" s="7">
        <f>AVERAGE(D33:D36)</f>
        <v>187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76">
        <v>220</v>
      </c>
      <c r="D20" s="10">
        <v>187</v>
      </c>
      <c r="E20" s="11">
        <f t="shared" si="0"/>
        <v>407</v>
      </c>
      <c r="F20" s="8">
        <f t="shared" si="3"/>
        <v>56</v>
      </c>
      <c r="G20" s="12" t="s">
        <v>35</v>
      </c>
      <c r="H20" s="76">
        <v>220</v>
      </c>
      <c r="I20" s="10">
        <v>187</v>
      </c>
      <c r="J20" s="8">
        <f t="shared" si="1"/>
        <v>407</v>
      </c>
      <c r="K20" s="2"/>
      <c r="L20" s="2" t="s">
        <v>68</v>
      </c>
      <c r="M20" s="7">
        <f>AVERAGE(C37:C40)</f>
        <v>220</v>
      </c>
      <c r="N20" s="7">
        <f>AVERAGE(D37:D40)</f>
        <v>187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76">
        <v>220</v>
      </c>
      <c r="D21" s="10">
        <v>187</v>
      </c>
      <c r="E21" s="11">
        <f t="shared" si="0"/>
        <v>407</v>
      </c>
      <c r="F21" s="8">
        <f t="shared" si="3"/>
        <v>57</v>
      </c>
      <c r="G21" s="12" t="s">
        <v>37</v>
      </c>
      <c r="H21" s="76">
        <v>220</v>
      </c>
      <c r="I21" s="10">
        <v>187</v>
      </c>
      <c r="J21" s="8">
        <f t="shared" si="1"/>
        <v>407</v>
      </c>
      <c r="K21" s="2"/>
      <c r="L21" s="2" t="s">
        <v>76</v>
      </c>
      <c r="M21" s="7">
        <f>AVERAGE(C41:C44)</f>
        <v>220</v>
      </c>
      <c r="N21" s="7">
        <f>AVERAGE(D41:D44)</f>
        <v>187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76">
        <v>220</v>
      </c>
      <c r="D22" s="10">
        <v>187</v>
      </c>
      <c r="E22" s="11">
        <f t="shared" si="0"/>
        <v>407</v>
      </c>
      <c r="F22" s="8">
        <f t="shared" si="3"/>
        <v>58</v>
      </c>
      <c r="G22" s="12" t="s">
        <v>39</v>
      </c>
      <c r="H22" s="76">
        <v>220</v>
      </c>
      <c r="I22" s="10">
        <v>187</v>
      </c>
      <c r="J22" s="8">
        <f t="shared" si="1"/>
        <v>407</v>
      </c>
      <c r="K22" s="2"/>
      <c r="L22" s="2" t="s">
        <v>84</v>
      </c>
      <c r="M22" s="7">
        <f>AVERAGE(C45:C48)</f>
        <v>220</v>
      </c>
      <c r="N22" s="7">
        <f>AVERAGE(D45:D48)</f>
        <v>187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76">
        <v>220</v>
      </c>
      <c r="D23" s="10">
        <v>187</v>
      </c>
      <c r="E23" s="11">
        <f t="shared" si="0"/>
        <v>407</v>
      </c>
      <c r="F23" s="8">
        <f t="shared" si="3"/>
        <v>59</v>
      </c>
      <c r="G23" s="12" t="s">
        <v>41</v>
      </c>
      <c r="H23" s="76">
        <v>220</v>
      </c>
      <c r="I23" s="10">
        <v>187</v>
      </c>
      <c r="J23" s="8">
        <f t="shared" si="1"/>
        <v>407</v>
      </c>
      <c r="K23" s="2"/>
      <c r="L23" s="2" t="s">
        <v>92</v>
      </c>
      <c r="M23" s="7">
        <f>AVERAGE(C49:C52)</f>
        <v>220</v>
      </c>
      <c r="N23" s="7">
        <f>AVERAGE(D49:D52)</f>
        <v>187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76">
        <v>220</v>
      </c>
      <c r="D24" s="10">
        <v>187</v>
      </c>
      <c r="E24" s="11">
        <f t="shared" si="0"/>
        <v>407</v>
      </c>
      <c r="F24" s="8">
        <f t="shared" si="3"/>
        <v>60</v>
      </c>
      <c r="G24" s="12" t="s">
        <v>43</v>
      </c>
      <c r="H24" s="76">
        <v>220</v>
      </c>
      <c r="I24" s="10">
        <v>187</v>
      </c>
      <c r="J24" s="8">
        <f t="shared" si="1"/>
        <v>407</v>
      </c>
      <c r="K24" s="2"/>
      <c r="L24" s="13" t="s">
        <v>100</v>
      </c>
      <c r="M24" s="7">
        <f>AVERAGE(C53:C56)</f>
        <v>220</v>
      </c>
      <c r="N24" s="7">
        <f>AVERAGE(D53:D56)</f>
        <v>187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76">
        <v>220</v>
      </c>
      <c r="D25" s="10">
        <v>187</v>
      </c>
      <c r="E25" s="11">
        <f t="shared" si="0"/>
        <v>407</v>
      </c>
      <c r="F25" s="8">
        <f t="shared" si="3"/>
        <v>61</v>
      </c>
      <c r="G25" s="12" t="s">
        <v>45</v>
      </c>
      <c r="H25" s="76">
        <v>220</v>
      </c>
      <c r="I25" s="10">
        <v>187</v>
      </c>
      <c r="J25" s="8">
        <f t="shared" si="1"/>
        <v>407</v>
      </c>
      <c r="K25" s="2"/>
      <c r="L25" s="16" t="s">
        <v>108</v>
      </c>
      <c r="M25" s="7">
        <f>AVERAGE(C57:C60)</f>
        <v>220</v>
      </c>
      <c r="N25" s="7">
        <f>AVERAGE(D57:D60)</f>
        <v>187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76">
        <v>220</v>
      </c>
      <c r="D26" s="10">
        <v>187</v>
      </c>
      <c r="E26" s="11">
        <f t="shared" si="0"/>
        <v>407</v>
      </c>
      <c r="F26" s="8">
        <f t="shared" si="3"/>
        <v>62</v>
      </c>
      <c r="G26" s="12" t="s">
        <v>47</v>
      </c>
      <c r="H26" s="76">
        <v>220</v>
      </c>
      <c r="I26" s="10">
        <v>187</v>
      </c>
      <c r="J26" s="8">
        <f t="shared" si="1"/>
        <v>407</v>
      </c>
      <c r="K26" s="2"/>
      <c r="L26" s="16" t="s">
        <v>21</v>
      </c>
      <c r="M26" s="7">
        <f>AVERAGE(H13:H16)</f>
        <v>220</v>
      </c>
      <c r="N26" s="7">
        <f>AVERAGE(I13:I16)</f>
        <v>187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76">
        <v>220</v>
      </c>
      <c r="D27" s="10">
        <v>187</v>
      </c>
      <c r="E27" s="11">
        <f t="shared" si="0"/>
        <v>407</v>
      </c>
      <c r="F27" s="8">
        <f t="shared" si="3"/>
        <v>63</v>
      </c>
      <c r="G27" s="12" t="s">
        <v>49</v>
      </c>
      <c r="H27" s="76">
        <v>220</v>
      </c>
      <c r="I27" s="10">
        <v>187</v>
      </c>
      <c r="J27" s="8">
        <f t="shared" si="1"/>
        <v>407</v>
      </c>
      <c r="K27" s="2"/>
      <c r="L27" s="24" t="s">
        <v>29</v>
      </c>
      <c r="M27" s="7">
        <f>AVERAGE(H17:H20)</f>
        <v>220</v>
      </c>
      <c r="N27" s="7">
        <f>AVERAGE(I17:I20)</f>
        <v>187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76">
        <v>220</v>
      </c>
      <c r="D28" s="10">
        <v>187</v>
      </c>
      <c r="E28" s="11">
        <f t="shared" si="0"/>
        <v>407</v>
      </c>
      <c r="F28" s="8">
        <f t="shared" si="3"/>
        <v>64</v>
      </c>
      <c r="G28" s="12" t="s">
        <v>51</v>
      </c>
      <c r="H28" s="76">
        <v>220</v>
      </c>
      <c r="I28" s="10">
        <v>187</v>
      </c>
      <c r="J28" s="8">
        <f t="shared" si="1"/>
        <v>407</v>
      </c>
      <c r="K28" s="2"/>
      <c r="L28" s="2" t="s">
        <v>37</v>
      </c>
      <c r="M28" s="7">
        <f>AVERAGE(H21:H24)</f>
        <v>220</v>
      </c>
      <c r="N28" s="7">
        <f>AVERAGE(I21:I24)</f>
        <v>187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76">
        <v>220</v>
      </c>
      <c r="D29" s="10">
        <v>187</v>
      </c>
      <c r="E29" s="11">
        <f t="shared" si="0"/>
        <v>407</v>
      </c>
      <c r="F29" s="8">
        <f t="shared" si="3"/>
        <v>65</v>
      </c>
      <c r="G29" s="12" t="s">
        <v>53</v>
      </c>
      <c r="H29" s="76">
        <v>220</v>
      </c>
      <c r="I29" s="10">
        <v>187</v>
      </c>
      <c r="J29" s="8">
        <f t="shared" si="1"/>
        <v>407</v>
      </c>
      <c r="K29" s="2"/>
      <c r="L29" s="2" t="s">
        <v>45</v>
      </c>
      <c r="M29" s="7">
        <f>AVERAGE(H25:H28)</f>
        <v>220</v>
      </c>
      <c r="N29" s="7">
        <f>AVERAGE(I25:I28)</f>
        <v>187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76">
        <v>220</v>
      </c>
      <c r="D30" s="10">
        <v>187</v>
      </c>
      <c r="E30" s="11">
        <f t="shared" si="0"/>
        <v>407</v>
      </c>
      <c r="F30" s="8">
        <f t="shared" si="3"/>
        <v>66</v>
      </c>
      <c r="G30" s="12" t="s">
        <v>55</v>
      </c>
      <c r="H30" s="76">
        <v>220</v>
      </c>
      <c r="I30" s="10">
        <v>187</v>
      </c>
      <c r="J30" s="8">
        <f t="shared" si="1"/>
        <v>407</v>
      </c>
      <c r="K30" s="2"/>
      <c r="L30" s="2" t="s">
        <v>53</v>
      </c>
      <c r="M30" s="7">
        <f>AVERAGE(H29:H32)</f>
        <v>220</v>
      </c>
      <c r="N30" s="7">
        <f>AVERAGE(I29:I32)</f>
        <v>187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76">
        <v>220</v>
      </c>
      <c r="D31" s="10">
        <v>187</v>
      </c>
      <c r="E31" s="11">
        <f t="shared" si="0"/>
        <v>407</v>
      </c>
      <c r="F31" s="8">
        <f t="shared" si="3"/>
        <v>67</v>
      </c>
      <c r="G31" s="12" t="s">
        <v>57</v>
      </c>
      <c r="H31" s="76">
        <v>220</v>
      </c>
      <c r="I31" s="10">
        <v>187</v>
      </c>
      <c r="J31" s="8">
        <f t="shared" si="1"/>
        <v>407</v>
      </c>
      <c r="K31" s="2"/>
      <c r="L31" s="2" t="s">
        <v>61</v>
      </c>
      <c r="M31" s="7">
        <f>AVERAGE(H33:H36)</f>
        <v>220</v>
      </c>
      <c r="N31" s="7">
        <f>AVERAGE(I33:I36)</f>
        <v>187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76">
        <v>220</v>
      </c>
      <c r="D32" s="10">
        <v>187</v>
      </c>
      <c r="E32" s="11">
        <f t="shared" si="0"/>
        <v>407</v>
      </c>
      <c r="F32" s="8">
        <f t="shared" si="3"/>
        <v>68</v>
      </c>
      <c r="G32" s="12" t="s">
        <v>59</v>
      </c>
      <c r="H32" s="76">
        <v>220</v>
      </c>
      <c r="I32" s="10">
        <v>187</v>
      </c>
      <c r="J32" s="8">
        <f t="shared" si="1"/>
        <v>407</v>
      </c>
      <c r="K32" s="2"/>
      <c r="L32" s="2" t="s">
        <v>69</v>
      </c>
      <c r="M32" s="7">
        <f>AVERAGE(H37:H40)</f>
        <v>220</v>
      </c>
      <c r="N32" s="7">
        <f>AVERAGE(I37:I40)</f>
        <v>187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76">
        <v>220</v>
      </c>
      <c r="D33" s="10">
        <v>187</v>
      </c>
      <c r="E33" s="11">
        <f t="shared" si="0"/>
        <v>407</v>
      </c>
      <c r="F33" s="8">
        <f t="shared" si="3"/>
        <v>69</v>
      </c>
      <c r="G33" s="12" t="s">
        <v>61</v>
      </c>
      <c r="H33" s="76">
        <v>220</v>
      </c>
      <c r="I33" s="10">
        <v>187</v>
      </c>
      <c r="J33" s="8">
        <f t="shared" si="1"/>
        <v>407</v>
      </c>
      <c r="K33" s="2"/>
      <c r="L33" s="2" t="s">
        <v>77</v>
      </c>
      <c r="M33" s="7">
        <f>AVERAGE(H41:H44)</f>
        <v>220</v>
      </c>
      <c r="N33" s="7">
        <f>AVERAGE(I41:I44)</f>
        <v>187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76">
        <v>220</v>
      </c>
      <c r="D34" s="10">
        <v>187</v>
      </c>
      <c r="E34" s="11">
        <f t="shared" si="0"/>
        <v>407</v>
      </c>
      <c r="F34" s="8">
        <f t="shared" si="3"/>
        <v>70</v>
      </c>
      <c r="G34" s="12" t="s">
        <v>63</v>
      </c>
      <c r="H34" s="76">
        <v>220</v>
      </c>
      <c r="I34" s="10">
        <v>187</v>
      </c>
      <c r="J34" s="8">
        <f t="shared" si="1"/>
        <v>407</v>
      </c>
      <c r="K34" s="2"/>
      <c r="L34" s="2" t="s">
        <v>85</v>
      </c>
      <c r="M34" s="7">
        <f>AVERAGE(H45:H48)</f>
        <v>220</v>
      </c>
      <c r="N34" s="7">
        <f>AVERAGE(I45:I48)</f>
        <v>187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76">
        <v>220</v>
      </c>
      <c r="D35" s="10">
        <v>187</v>
      </c>
      <c r="E35" s="11">
        <f t="shared" si="0"/>
        <v>407</v>
      </c>
      <c r="F35" s="8">
        <f t="shared" si="3"/>
        <v>71</v>
      </c>
      <c r="G35" s="12" t="s">
        <v>65</v>
      </c>
      <c r="H35" s="76">
        <v>220</v>
      </c>
      <c r="I35" s="10">
        <v>187</v>
      </c>
      <c r="J35" s="8">
        <f t="shared" si="1"/>
        <v>407</v>
      </c>
      <c r="K35" s="2"/>
      <c r="L35" s="2" t="s">
        <v>93</v>
      </c>
      <c r="M35" s="7">
        <f>AVERAGE(H49:H52)</f>
        <v>220</v>
      </c>
      <c r="N35" s="7">
        <f>AVERAGE(I49:I52)</f>
        <v>187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76">
        <v>220</v>
      </c>
      <c r="D36" s="10">
        <v>187</v>
      </c>
      <c r="E36" s="11">
        <f t="shared" si="0"/>
        <v>407</v>
      </c>
      <c r="F36" s="8">
        <f t="shared" si="3"/>
        <v>72</v>
      </c>
      <c r="G36" s="12" t="s">
        <v>67</v>
      </c>
      <c r="H36" s="76">
        <v>220</v>
      </c>
      <c r="I36" s="10">
        <v>187</v>
      </c>
      <c r="J36" s="8">
        <f t="shared" si="1"/>
        <v>407</v>
      </c>
      <c r="K36" s="2"/>
      <c r="L36" s="110" t="s">
        <v>101</v>
      </c>
      <c r="M36" s="7">
        <f>AVERAGE(H53:H56)</f>
        <v>220</v>
      </c>
      <c r="N36" s="7">
        <f>AVERAGE(I53:I56)</f>
        <v>187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76">
        <v>220</v>
      </c>
      <c r="D37" s="10">
        <v>187</v>
      </c>
      <c r="E37" s="11">
        <f t="shared" si="0"/>
        <v>407</v>
      </c>
      <c r="F37" s="8">
        <v>73</v>
      </c>
      <c r="G37" s="12" t="s">
        <v>69</v>
      </c>
      <c r="H37" s="76">
        <v>220</v>
      </c>
      <c r="I37" s="10">
        <v>187</v>
      </c>
      <c r="J37" s="8">
        <f t="shared" si="1"/>
        <v>407</v>
      </c>
      <c r="K37" s="2"/>
      <c r="L37" s="110" t="s">
        <v>109</v>
      </c>
      <c r="M37" s="7">
        <f>AVERAGE(H57:H60)</f>
        <v>220</v>
      </c>
      <c r="N37" s="7">
        <f>AVERAGE(I57:I60)</f>
        <v>187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76">
        <v>220</v>
      </c>
      <c r="D38" s="10">
        <v>187</v>
      </c>
      <c r="E38" s="8">
        <f t="shared" si="0"/>
        <v>407</v>
      </c>
      <c r="F38" s="8">
        <f t="shared" ref="F38:F60" si="5">F37+1</f>
        <v>74</v>
      </c>
      <c r="G38" s="12" t="s">
        <v>71</v>
      </c>
      <c r="H38" s="76">
        <v>220</v>
      </c>
      <c r="I38" s="10">
        <v>187</v>
      </c>
      <c r="J38" s="8">
        <f t="shared" si="1"/>
        <v>407</v>
      </c>
      <c r="K38" s="2"/>
      <c r="L38" s="110" t="s">
        <v>312</v>
      </c>
      <c r="M38" s="110">
        <f>AVERAGE(M14:M37)</f>
        <v>220</v>
      </c>
      <c r="N38" s="110">
        <f>AVERAGE(N14:N37)</f>
        <v>187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76">
        <v>220</v>
      </c>
      <c r="D39" s="10">
        <v>187</v>
      </c>
      <c r="E39" s="8">
        <f t="shared" si="0"/>
        <v>407</v>
      </c>
      <c r="F39" s="8">
        <f t="shared" si="5"/>
        <v>75</v>
      </c>
      <c r="G39" s="12" t="s">
        <v>73</v>
      </c>
      <c r="H39" s="76">
        <v>220</v>
      </c>
      <c r="I39" s="10">
        <v>187</v>
      </c>
      <c r="J39" s="8">
        <f t="shared" si="1"/>
        <v>407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76">
        <v>220</v>
      </c>
      <c r="D40" s="10">
        <v>187</v>
      </c>
      <c r="E40" s="8">
        <f t="shared" si="0"/>
        <v>407</v>
      </c>
      <c r="F40" s="8">
        <f t="shared" si="5"/>
        <v>76</v>
      </c>
      <c r="G40" s="12" t="s">
        <v>75</v>
      </c>
      <c r="H40" s="76">
        <v>220</v>
      </c>
      <c r="I40" s="10">
        <v>187</v>
      </c>
      <c r="J40" s="8">
        <f t="shared" si="1"/>
        <v>407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76">
        <v>220</v>
      </c>
      <c r="D41" s="10">
        <v>187</v>
      </c>
      <c r="E41" s="8">
        <f t="shared" si="0"/>
        <v>407</v>
      </c>
      <c r="F41" s="8">
        <f t="shared" si="5"/>
        <v>77</v>
      </c>
      <c r="G41" s="12" t="s">
        <v>77</v>
      </c>
      <c r="H41" s="76">
        <v>220</v>
      </c>
      <c r="I41" s="10">
        <v>187</v>
      </c>
      <c r="J41" s="8">
        <f t="shared" si="1"/>
        <v>407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76">
        <v>220</v>
      </c>
      <c r="D42" s="10">
        <v>187</v>
      </c>
      <c r="E42" s="8">
        <f t="shared" si="0"/>
        <v>407</v>
      </c>
      <c r="F42" s="8">
        <f t="shared" si="5"/>
        <v>78</v>
      </c>
      <c r="G42" s="12" t="s">
        <v>79</v>
      </c>
      <c r="H42" s="76">
        <v>220</v>
      </c>
      <c r="I42" s="10">
        <v>187</v>
      </c>
      <c r="J42" s="8">
        <f t="shared" si="1"/>
        <v>407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76">
        <v>220</v>
      </c>
      <c r="D43" s="10">
        <v>187</v>
      </c>
      <c r="E43" s="8">
        <f t="shared" si="0"/>
        <v>407</v>
      </c>
      <c r="F43" s="8">
        <f t="shared" si="5"/>
        <v>79</v>
      </c>
      <c r="G43" s="12" t="s">
        <v>81</v>
      </c>
      <c r="H43" s="76">
        <v>220</v>
      </c>
      <c r="I43" s="10">
        <v>187</v>
      </c>
      <c r="J43" s="8">
        <f t="shared" si="1"/>
        <v>407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76">
        <v>220</v>
      </c>
      <c r="D44" s="10">
        <v>187</v>
      </c>
      <c r="E44" s="8">
        <f t="shared" si="0"/>
        <v>407</v>
      </c>
      <c r="F44" s="8">
        <f t="shared" si="5"/>
        <v>80</v>
      </c>
      <c r="G44" s="12" t="s">
        <v>83</v>
      </c>
      <c r="H44" s="76">
        <v>220</v>
      </c>
      <c r="I44" s="10">
        <v>187</v>
      </c>
      <c r="J44" s="8">
        <f t="shared" si="1"/>
        <v>407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76">
        <v>220</v>
      </c>
      <c r="D45" s="10">
        <v>187</v>
      </c>
      <c r="E45" s="8">
        <f t="shared" si="0"/>
        <v>407</v>
      </c>
      <c r="F45" s="8">
        <f t="shared" si="5"/>
        <v>81</v>
      </c>
      <c r="G45" s="12" t="s">
        <v>85</v>
      </c>
      <c r="H45" s="76">
        <v>220</v>
      </c>
      <c r="I45" s="10">
        <v>187</v>
      </c>
      <c r="J45" s="8">
        <f t="shared" si="1"/>
        <v>407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76">
        <v>220</v>
      </c>
      <c r="D46" s="10">
        <v>187</v>
      </c>
      <c r="E46" s="8">
        <f t="shared" si="0"/>
        <v>407</v>
      </c>
      <c r="F46" s="8">
        <f t="shared" si="5"/>
        <v>82</v>
      </c>
      <c r="G46" s="12" t="s">
        <v>87</v>
      </c>
      <c r="H46" s="76">
        <v>220</v>
      </c>
      <c r="I46" s="10">
        <v>187</v>
      </c>
      <c r="J46" s="8">
        <f t="shared" si="1"/>
        <v>407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76">
        <v>220</v>
      </c>
      <c r="D47" s="10">
        <v>187</v>
      </c>
      <c r="E47" s="8">
        <f t="shared" si="0"/>
        <v>407</v>
      </c>
      <c r="F47" s="8">
        <f t="shared" si="5"/>
        <v>83</v>
      </c>
      <c r="G47" s="12" t="s">
        <v>89</v>
      </c>
      <c r="H47" s="76">
        <v>220</v>
      </c>
      <c r="I47" s="10">
        <v>187</v>
      </c>
      <c r="J47" s="8">
        <f t="shared" si="1"/>
        <v>407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76">
        <v>220</v>
      </c>
      <c r="D48" s="10">
        <v>187</v>
      </c>
      <c r="E48" s="8">
        <f t="shared" si="0"/>
        <v>407</v>
      </c>
      <c r="F48" s="8">
        <f t="shared" si="5"/>
        <v>84</v>
      </c>
      <c r="G48" s="12" t="s">
        <v>91</v>
      </c>
      <c r="H48" s="76">
        <v>220</v>
      </c>
      <c r="I48" s="10">
        <v>187</v>
      </c>
      <c r="J48" s="8">
        <f t="shared" si="1"/>
        <v>407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76">
        <v>220</v>
      </c>
      <c r="D49" s="10">
        <v>187</v>
      </c>
      <c r="E49" s="8">
        <f t="shared" si="0"/>
        <v>407</v>
      </c>
      <c r="F49" s="8">
        <f t="shared" si="5"/>
        <v>85</v>
      </c>
      <c r="G49" s="12" t="s">
        <v>93</v>
      </c>
      <c r="H49" s="76">
        <v>220</v>
      </c>
      <c r="I49" s="10">
        <v>187</v>
      </c>
      <c r="J49" s="8">
        <f t="shared" si="1"/>
        <v>407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76">
        <v>220</v>
      </c>
      <c r="D50" s="10">
        <v>187</v>
      </c>
      <c r="E50" s="8">
        <f t="shared" si="0"/>
        <v>407</v>
      </c>
      <c r="F50" s="8">
        <f t="shared" si="5"/>
        <v>86</v>
      </c>
      <c r="G50" s="12" t="s">
        <v>95</v>
      </c>
      <c r="H50" s="76">
        <v>220</v>
      </c>
      <c r="I50" s="10">
        <v>187</v>
      </c>
      <c r="J50" s="8">
        <f t="shared" si="1"/>
        <v>407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76">
        <v>220</v>
      </c>
      <c r="D51" s="10">
        <v>187</v>
      </c>
      <c r="E51" s="8">
        <f t="shared" si="0"/>
        <v>407</v>
      </c>
      <c r="F51" s="8">
        <f t="shared" si="5"/>
        <v>87</v>
      </c>
      <c r="G51" s="12" t="s">
        <v>97</v>
      </c>
      <c r="H51" s="76">
        <v>220</v>
      </c>
      <c r="I51" s="10">
        <v>187</v>
      </c>
      <c r="J51" s="8">
        <f t="shared" si="1"/>
        <v>407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76">
        <v>220</v>
      </c>
      <c r="D52" s="10">
        <v>187</v>
      </c>
      <c r="E52" s="8">
        <f t="shared" si="0"/>
        <v>407</v>
      </c>
      <c r="F52" s="8">
        <f t="shared" si="5"/>
        <v>88</v>
      </c>
      <c r="G52" s="12" t="s">
        <v>99</v>
      </c>
      <c r="H52" s="76">
        <v>220</v>
      </c>
      <c r="I52" s="10">
        <v>187</v>
      </c>
      <c r="J52" s="8">
        <f t="shared" si="1"/>
        <v>407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76">
        <v>220</v>
      </c>
      <c r="D53" s="10">
        <v>187</v>
      </c>
      <c r="E53" s="8">
        <f t="shared" si="0"/>
        <v>407</v>
      </c>
      <c r="F53" s="8">
        <f t="shared" si="5"/>
        <v>89</v>
      </c>
      <c r="G53" s="12" t="s">
        <v>101</v>
      </c>
      <c r="H53" s="76">
        <v>220</v>
      </c>
      <c r="I53" s="10">
        <v>187</v>
      </c>
      <c r="J53" s="8">
        <f t="shared" si="1"/>
        <v>407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76">
        <v>220</v>
      </c>
      <c r="D54" s="10">
        <v>187</v>
      </c>
      <c r="E54" s="8">
        <f t="shared" si="0"/>
        <v>407</v>
      </c>
      <c r="F54" s="8">
        <f t="shared" si="5"/>
        <v>90</v>
      </c>
      <c r="G54" s="12" t="s">
        <v>103</v>
      </c>
      <c r="H54" s="76">
        <v>220</v>
      </c>
      <c r="I54" s="10">
        <v>187</v>
      </c>
      <c r="J54" s="8">
        <f t="shared" si="1"/>
        <v>407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76">
        <v>220</v>
      </c>
      <c r="D55" s="10">
        <v>187</v>
      </c>
      <c r="E55" s="8">
        <f t="shared" si="0"/>
        <v>407</v>
      </c>
      <c r="F55" s="8">
        <f t="shared" si="5"/>
        <v>91</v>
      </c>
      <c r="G55" s="12" t="s">
        <v>105</v>
      </c>
      <c r="H55" s="76">
        <v>220</v>
      </c>
      <c r="I55" s="10">
        <v>187</v>
      </c>
      <c r="J55" s="8">
        <f t="shared" si="1"/>
        <v>407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76">
        <v>220</v>
      </c>
      <c r="D56" s="10">
        <v>187</v>
      </c>
      <c r="E56" s="8">
        <f t="shared" si="0"/>
        <v>407</v>
      </c>
      <c r="F56" s="8">
        <f t="shared" si="5"/>
        <v>92</v>
      </c>
      <c r="G56" s="12" t="s">
        <v>107</v>
      </c>
      <c r="H56" s="76">
        <v>220</v>
      </c>
      <c r="I56" s="10">
        <v>187</v>
      </c>
      <c r="J56" s="8">
        <f t="shared" si="1"/>
        <v>407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76">
        <v>220</v>
      </c>
      <c r="D57" s="10">
        <v>187</v>
      </c>
      <c r="E57" s="8">
        <f t="shared" si="0"/>
        <v>407</v>
      </c>
      <c r="F57" s="8">
        <f t="shared" si="5"/>
        <v>93</v>
      </c>
      <c r="G57" s="12" t="s">
        <v>109</v>
      </c>
      <c r="H57" s="76">
        <v>220</v>
      </c>
      <c r="I57" s="10">
        <v>187</v>
      </c>
      <c r="J57" s="8">
        <f t="shared" si="1"/>
        <v>407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76">
        <v>220</v>
      </c>
      <c r="D58" s="10">
        <v>187</v>
      </c>
      <c r="E58" s="8">
        <f t="shared" si="0"/>
        <v>407</v>
      </c>
      <c r="F58" s="8">
        <f t="shared" si="5"/>
        <v>94</v>
      </c>
      <c r="G58" s="12" t="s">
        <v>111</v>
      </c>
      <c r="H58" s="76">
        <v>220</v>
      </c>
      <c r="I58" s="10">
        <v>187</v>
      </c>
      <c r="J58" s="8">
        <f t="shared" si="1"/>
        <v>407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76">
        <v>220</v>
      </c>
      <c r="D59" s="10">
        <v>187</v>
      </c>
      <c r="E59" s="17">
        <f t="shared" si="0"/>
        <v>407</v>
      </c>
      <c r="F59" s="17">
        <f t="shared" si="5"/>
        <v>95</v>
      </c>
      <c r="G59" s="18" t="s">
        <v>113</v>
      </c>
      <c r="H59" s="76">
        <v>220</v>
      </c>
      <c r="I59" s="10">
        <v>187</v>
      </c>
      <c r="J59" s="17">
        <f t="shared" si="1"/>
        <v>407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76">
        <v>220</v>
      </c>
      <c r="D60" s="10">
        <v>187</v>
      </c>
      <c r="E60" s="17">
        <f t="shared" si="0"/>
        <v>407</v>
      </c>
      <c r="F60" s="17">
        <f t="shared" si="5"/>
        <v>96</v>
      </c>
      <c r="G60" s="18" t="s">
        <v>115</v>
      </c>
      <c r="H60" s="76">
        <v>220</v>
      </c>
      <c r="I60" s="10">
        <v>187</v>
      </c>
      <c r="J60" s="17">
        <f t="shared" si="1"/>
        <v>407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255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 t="s">
        <v>253</v>
      </c>
      <c r="B63" s="123"/>
      <c r="C63" s="123"/>
      <c r="D63" s="123"/>
      <c r="E63" s="126" t="s">
        <v>252</v>
      </c>
      <c r="F63" s="127"/>
      <c r="G63" s="128"/>
      <c r="H63" s="21">
        <v>3.9</v>
      </c>
      <c r="I63" s="21">
        <v>0</v>
      </c>
      <c r="J63" s="21">
        <f>H63+I63</f>
        <v>3.9</v>
      </c>
      <c r="K63" s="2"/>
      <c r="L63" s="22">
        <f>90.41</f>
        <v>90.41</v>
      </c>
      <c r="M63" s="32">
        <f>L63/1000</f>
        <v>9.040999999999999E-2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247</v>
      </c>
      <c r="F64" s="130"/>
      <c r="G64" s="131"/>
      <c r="H64" s="36">
        <f>K82</f>
        <v>9.040999999999999E-2</v>
      </c>
      <c r="I64" s="36">
        <f>L82</f>
        <v>0</v>
      </c>
      <c r="J64" s="36">
        <f>H64+I64</f>
        <v>9.040999999999999E-2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251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0.44500000000000001</v>
      </c>
      <c r="N66" s="28">
        <v>4.2999999999999997E-2</v>
      </c>
      <c r="O66" s="29">
        <f>M66+N66</f>
        <v>0.48799999999999999</v>
      </c>
      <c r="P66" s="29">
        <f>O66/J63*100</f>
        <v>12.512820512820513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H63+H64-M66-0.018-N66-0.018</f>
        <v>3.4664100000000002</v>
      </c>
      <c r="N67" s="29">
        <f>I63+I64</f>
        <v>0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M67/20.5</f>
        <v>0.16909317073170732</v>
      </c>
      <c r="N69" s="32">
        <f>(N67+N68)/24</f>
        <v>0.22</v>
      </c>
      <c r="O69" s="23"/>
      <c r="P69" s="32">
        <f>M69+N69</f>
        <v>0.38909317073170735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169.09317073170732</v>
      </c>
      <c r="N70" s="29">
        <f>N69*1000</f>
        <v>220</v>
      </c>
      <c r="O70" s="23"/>
      <c r="P70" s="29">
        <f>M70+N70</f>
        <v>389.09317073170735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89"/>
      <c r="F72" s="2"/>
      <c r="G72" s="2"/>
      <c r="H72" s="2"/>
      <c r="I72" s="2"/>
      <c r="J72" s="89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0.1016</v>
      </c>
      <c r="L81" s="29">
        <v>0</v>
      </c>
      <c r="M81" s="32">
        <f>K81+L81</f>
        <v>0.1016</v>
      </c>
      <c r="N81" s="32">
        <f>M81-M63</f>
        <v>1.1190000000000005E-2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9.040999999999999E-2</v>
      </c>
      <c r="L82" s="35">
        <v>0</v>
      </c>
      <c r="M82" s="32">
        <f>K82+L82</f>
        <v>9.040999999999999E-2</v>
      </c>
      <c r="N82" s="32">
        <f>N81/2</f>
        <v>5.5950000000000027E-3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47" workbookViewId="0">
      <selection activeCell="L11" sqref="L11:N38"/>
    </sheetView>
  </sheetViews>
  <sheetFormatPr defaultColWidth="14.42578125" defaultRowHeight="15" x14ac:dyDescent="0.25"/>
  <cols>
    <col min="1" max="1" width="10.5703125" style="92" customWidth="1"/>
    <col min="2" max="2" width="18.5703125" style="92" customWidth="1"/>
    <col min="3" max="4" width="12.7109375" style="92" customWidth="1"/>
    <col min="5" max="5" width="14.7109375" style="92" customWidth="1"/>
    <col min="6" max="6" width="12.42578125" style="92" customWidth="1"/>
    <col min="7" max="7" width="15.140625" style="92" customWidth="1"/>
    <col min="8" max="9" width="12.7109375" style="92" customWidth="1"/>
    <col min="10" max="10" width="15" style="92" customWidth="1"/>
    <col min="11" max="11" width="9.140625" style="92" customWidth="1"/>
    <col min="12" max="12" width="13" style="92" customWidth="1"/>
    <col min="13" max="13" width="12.7109375" style="92" customWidth="1"/>
    <col min="14" max="14" width="14.28515625" style="92" customWidth="1"/>
    <col min="15" max="15" width="7.85546875" style="92" customWidth="1"/>
    <col min="16" max="17" width="9.140625" style="92" customWidth="1"/>
    <col min="18" max="16384" width="14.42578125" style="92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257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272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261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76">
        <v>220</v>
      </c>
      <c r="D13" s="10">
        <v>206</v>
      </c>
      <c r="E13" s="11">
        <f t="shared" ref="E13:E60" si="0">SUM(C13,D13)</f>
        <v>426</v>
      </c>
      <c r="F13" s="8">
        <v>49</v>
      </c>
      <c r="G13" s="12" t="s">
        <v>21</v>
      </c>
      <c r="H13" s="76">
        <v>220</v>
      </c>
      <c r="I13" s="10">
        <v>206</v>
      </c>
      <c r="J13" s="8">
        <f t="shared" ref="J13:J60" si="1">SUM(H13,I13)</f>
        <v>426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76">
        <v>220</v>
      </c>
      <c r="D14" s="10">
        <v>206</v>
      </c>
      <c r="E14" s="11">
        <f t="shared" si="0"/>
        <v>426</v>
      </c>
      <c r="F14" s="8">
        <f t="shared" ref="F14:F36" si="3">F13+1</f>
        <v>50</v>
      </c>
      <c r="G14" s="12" t="s">
        <v>23</v>
      </c>
      <c r="H14" s="76">
        <v>220</v>
      </c>
      <c r="I14" s="10">
        <v>206</v>
      </c>
      <c r="J14" s="8">
        <f t="shared" si="1"/>
        <v>426</v>
      </c>
      <c r="K14" s="2"/>
      <c r="L14" s="2" t="s">
        <v>20</v>
      </c>
      <c r="M14" s="7">
        <f>AVERAGE(C13:C16)</f>
        <v>220</v>
      </c>
      <c r="N14" s="7">
        <f>AVERAGE(D13:D16)</f>
        <v>206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76">
        <v>220</v>
      </c>
      <c r="D15" s="10">
        <v>206</v>
      </c>
      <c r="E15" s="11">
        <f t="shared" si="0"/>
        <v>426</v>
      </c>
      <c r="F15" s="8">
        <f t="shared" si="3"/>
        <v>51</v>
      </c>
      <c r="G15" s="12" t="s">
        <v>25</v>
      </c>
      <c r="H15" s="76">
        <v>220</v>
      </c>
      <c r="I15" s="10">
        <v>206</v>
      </c>
      <c r="J15" s="8">
        <f t="shared" si="1"/>
        <v>426</v>
      </c>
      <c r="K15" s="2"/>
      <c r="L15" s="2" t="s">
        <v>28</v>
      </c>
      <c r="M15" s="7">
        <f>AVERAGE(C17:C20)</f>
        <v>220</v>
      </c>
      <c r="N15" s="7">
        <f>AVERAGE(D17:D20)</f>
        <v>206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76">
        <v>220</v>
      </c>
      <c r="D16" s="10">
        <v>206</v>
      </c>
      <c r="E16" s="11">
        <f t="shared" si="0"/>
        <v>426</v>
      </c>
      <c r="F16" s="8">
        <f t="shared" si="3"/>
        <v>52</v>
      </c>
      <c r="G16" s="12" t="s">
        <v>27</v>
      </c>
      <c r="H16" s="76">
        <v>220</v>
      </c>
      <c r="I16" s="10">
        <v>206</v>
      </c>
      <c r="J16" s="8">
        <f t="shared" si="1"/>
        <v>426</v>
      </c>
      <c r="K16" s="2"/>
      <c r="L16" s="2" t="s">
        <v>36</v>
      </c>
      <c r="M16" s="7">
        <f>AVERAGE(C21:C24)</f>
        <v>220</v>
      </c>
      <c r="N16" s="7">
        <f>AVERAGE(D21:D24)</f>
        <v>206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76">
        <v>220</v>
      </c>
      <c r="D17" s="10">
        <v>206</v>
      </c>
      <c r="E17" s="11">
        <f t="shared" si="0"/>
        <v>426</v>
      </c>
      <c r="F17" s="8">
        <f t="shared" si="3"/>
        <v>53</v>
      </c>
      <c r="G17" s="12" t="s">
        <v>29</v>
      </c>
      <c r="H17" s="76">
        <v>220</v>
      </c>
      <c r="I17" s="10">
        <v>206</v>
      </c>
      <c r="J17" s="8">
        <f t="shared" si="1"/>
        <v>426</v>
      </c>
      <c r="K17" s="2"/>
      <c r="L17" s="2" t="s">
        <v>44</v>
      </c>
      <c r="M17" s="7">
        <f>AVERAGE(C25:C28)</f>
        <v>220</v>
      </c>
      <c r="N17" s="7">
        <f>AVERAGE(D25:D28)</f>
        <v>206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76">
        <v>220</v>
      </c>
      <c r="D18" s="10">
        <v>206</v>
      </c>
      <c r="E18" s="11">
        <f t="shared" si="0"/>
        <v>426</v>
      </c>
      <c r="F18" s="8">
        <f t="shared" si="3"/>
        <v>54</v>
      </c>
      <c r="G18" s="12" t="s">
        <v>31</v>
      </c>
      <c r="H18" s="76">
        <v>220</v>
      </c>
      <c r="I18" s="10">
        <v>206</v>
      </c>
      <c r="J18" s="8">
        <f t="shared" si="1"/>
        <v>426</v>
      </c>
      <c r="K18" s="2"/>
      <c r="L18" s="2" t="s">
        <v>52</v>
      </c>
      <c r="M18" s="7">
        <f>AVERAGE(C29:C32)</f>
        <v>220</v>
      </c>
      <c r="N18" s="7">
        <f>AVERAGE(D29:D32)</f>
        <v>206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76">
        <v>220</v>
      </c>
      <c r="D19" s="10">
        <v>206</v>
      </c>
      <c r="E19" s="11">
        <f t="shared" si="0"/>
        <v>426</v>
      </c>
      <c r="F19" s="8">
        <f t="shared" si="3"/>
        <v>55</v>
      </c>
      <c r="G19" s="12" t="s">
        <v>33</v>
      </c>
      <c r="H19" s="76">
        <v>220</v>
      </c>
      <c r="I19" s="10">
        <v>206</v>
      </c>
      <c r="J19" s="8">
        <f t="shared" si="1"/>
        <v>426</v>
      </c>
      <c r="K19" s="2"/>
      <c r="L19" s="2" t="s">
        <v>60</v>
      </c>
      <c r="M19" s="7">
        <f>AVERAGE(C33:C36)</f>
        <v>220</v>
      </c>
      <c r="N19" s="7">
        <f>AVERAGE(D33:D36)</f>
        <v>206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76">
        <v>220</v>
      </c>
      <c r="D20" s="10">
        <v>206</v>
      </c>
      <c r="E20" s="11">
        <f t="shared" si="0"/>
        <v>426</v>
      </c>
      <c r="F20" s="8">
        <f t="shared" si="3"/>
        <v>56</v>
      </c>
      <c r="G20" s="12" t="s">
        <v>35</v>
      </c>
      <c r="H20" s="76">
        <v>220</v>
      </c>
      <c r="I20" s="10">
        <v>206</v>
      </c>
      <c r="J20" s="8">
        <f t="shared" si="1"/>
        <v>426</v>
      </c>
      <c r="K20" s="2"/>
      <c r="L20" s="2" t="s">
        <v>68</v>
      </c>
      <c r="M20" s="7">
        <f>AVERAGE(C37:C40)</f>
        <v>220</v>
      </c>
      <c r="N20" s="7">
        <f>AVERAGE(D37:D40)</f>
        <v>206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76">
        <v>220</v>
      </c>
      <c r="D21" s="10">
        <v>206</v>
      </c>
      <c r="E21" s="11">
        <f t="shared" si="0"/>
        <v>426</v>
      </c>
      <c r="F21" s="8">
        <f t="shared" si="3"/>
        <v>57</v>
      </c>
      <c r="G21" s="12" t="s">
        <v>37</v>
      </c>
      <c r="H21" s="76">
        <v>220</v>
      </c>
      <c r="I21" s="10">
        <v>206</v>
      </c>
      <c r="J21" s="8">
        <f t="shared" si="1"/>
        <v>426</v>
      </c>
      <c r="K21" s="2"/>
      <c r="L21" s="2" t="s">
        <v>76</v>
      </c>
      <c r="M21" s="7">
        <f>AVERAGE(C41:C44)</f>
        <v>220</v>
      </c>
      <c r="N21" s="7">
        <f>AVERAGE(D41:D44)</f>
        <v>206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76">
        <v>220</v>
      </c>
      <c r="D22" s="10">
        <v>206</v>
      </c>
      <c r="E22" s="11">
        <f t="shared" si="0"/>
        <v>426</v>
      </c>
      <c r="F22" s="8">
        <f t="shared" si="3"/>
        <v>58</v>
      </c>
      <c r="G22" s="12" t="s">
        <v>39</v>
      </c>
      <c r="H22" s="76">
        <v>220</v>
      </c>
      <c r="I22" s="10">
        <v>206</v>
      </c>
      <c r="J22" s="8">
        <f t="shared" si="1"/>
        <v>426</v>
      </c>
      <c r="K22" s="2"/>
      <c r="L22" s="2" t="s">
        <v>84</v>
      </c>
      <c r="M22" s="7">
        <f>AVERAGE(C45:C48)</f>
        <v>220</v>
      </c>
      <c r="N22" s="7">
        <f>AVERAGE(D45:D48)</f>
        <v>206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76">
        <v>220</v>
      </c>
      <c r="D23" s="10">
        <v>206</v>
      </c>
      <c r="E23" s="11">
        <f t="shared" si="0"/>
        <v>426</v>
      </c>
      <c r="F23" s="8">
        <f t="shared" si="3"/>
        <v>59</v>
      </c>
      <c r="G23" s="12" t="s">
        <v>41</v>
      </c>
      <c r="H23" s="76">
        <v>220</v>
      </c>
      <c r="I23" s="10">
        <v>206</v>
      </c>
      <c r="J23" s="8">
        <f t="shared" si="1"/>
        <v>426</v>
      </c>
      <c r="K23" s="2"/>
      <c r="L23" s="2" t="s">
        <v>92</v>
      </c>
      <c r="M23" s="7">
        <f>AVERAGE(C49:C52)</f>
        <v>220</v>
      </c>
      <c r="N23" s="7">
        <f>AVERAGE(D49:D52)</f>
        <v>206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76">
        <v>220</v>
      </c>
      <c r="D24" s="10">
        <v>206</v>
      </c>
      <c r="E24" s="11">
        <f t="shared" si="0"/>
        <v>426</v>
      </c>
      <c r="F24" s="8">
        <f t="shared" si="3"/>
        <v>60</v>
      </c>
      <c r="G24" s="12" t="s">
        <v>43</v>
      </c>
      <c r="H24" s="76">
        <v>220</v>
      </c>
      <c r="I24" s="10">
        <v>206</v>
      </c>
      <c r="J24" s="8">
        <f t="shared" si="1"/>
        <v>426</v>
      </c>
      <c r="K24" s="2"/>
      <c r="L24" s="13" t="s">
        <v>100</v>
      </c>
      <c r="M24" s="7">
        <f>AVERAGE(C53:C56)</f>
        <v>220</v>
      </c>
      <c r="N24" s="7">
        <f>AVERAGE(D53:D56)</f>
        <v>206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76">
        <v>220</v>
      </c>
      <c r="D25" s="10">
        <v>206</v>
      </c>
      <c r="E25" s="11">
        <f t="shared" si="0"/>
        <v>426</v>
      </c>
      <c r="F25" s="8">
        <f t="shared" si="3"/>
        <v>61</v>
      </c>
      <c r="G25" s="12" t="s">
        <v>45</v>
      </c>
      <c r="H25" s="76">
        <v>220</v>
      </c>
      <c r="I25" s="10">
        <v>206</v>
      </c>
      <c r="J25" s="8">
        <f t="shared" si="1"/>
        <v>426</v>
      </c>
      <c r="K25" s="2"/>
      <c r="L25" s="16" t="s">
        <v>108</v>
      </c>
      <c r="M25" s="7">
        <f>AVERAGE(C57:C60)</f>
        <v>220</v>
      </c>
      <c r="N25" s="7">
        <f>AVERAGE(D57:D60)</f>
        <v>206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76">
        <v>220</v>
      </c>
      <c r="D26" s="10">
        <v>206</v>
      </c>
      <c r="E26" s="11">
        <f t="shared" si="0"/>
        <v>426</v>
      </c>
      <c r="F26" s="8">
        <f t="shared" si="3"/>
        <v>62</v>
      </c>
      <c r="G26" s="12" t="s">
        <v>47</v>
      </c>
      <c r="H26" s="76">
        <v>220</v>
      </c>
      <c r="I26" s="10">
        <v>206</v>
      </c>
      <c r="J26" s="8">
        <f t="shared" si="1"/>
        <v>426</v>
      </c>
      <c r="K26" s="2"/>
      <c r="L26" s="16" t="s">
        <v>21</v>
      </c>
      <c r="M26" s="7">
        <f>AVERAGE(H13:H16)</f>
        <v>220</v>
      </c>
      <c r="N26" s="7">
        <f>AVERAGE(I13:I16)</f>
        <v>206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76">
        <v>220</v>
      </c>
      <c r="D27" s="10">
        <v>206</v>
      </c>
      <c r="E27" s="11">
        <f t="shared" si="0"/>
        <v>426</v>
      </c>
      <c r="F27" s="8">
        <f t="shared" si="3"/>
        <v>63</v>
      </c>
      <c r="G27" s="12" t="s">
        <v>49</v>
      </c>
      <c r="H27" s="76">
        <v>220</v>
      </c>
      <c r="I27" s="10">
        <v>206</v>
      </c>
      <c r="J27" s="8">
        <f t="shared" si="1"/>
        <v>426</v>
      </c>
      <c r="K27" s="2"/>
      <c r="L27" s="24" t="s">
        <v>29</v>
      </c>
      <c r="M27" s="7">
        <f>AVERAGE(H17:H20)</f>
        <v>220</v>
      </c>
      <c r="N27" s="7">
        <f>AVERAGE(I17:I20)</f>
        <v>206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76">
        <v>220</v>
      </c>
      <c r="D28" s="10">
        <v>206</v>
      </c>
      <c r="E28" s="11">
        <f t="shared" si="0"/>
        <v>426</v>
      </c>
      <c r="F28" s="8">
        <f t="shared" si="3"/>
        <v>64</v>
      </c>
      <c r="G28" s="12" t="s">
        <v>51</v>
      </c>
      <c r="H28" s="76">
        <v>220</v>
      </c>
      <c r="I28" s="10">
        <v>206</v>
      </c>
      <c r="J28" s="8">
        <f t="shared" si="1"/>
        <v>426</v>
      </c>
      <c r="K28" s="2"/>
      <c r="L28" s="2" t="s">
        <v>37</v>
      </c>
      <c r="M28" s="7">
        <f>AVERAGE(H21:H24)</f>
        <v>220</v>
      </c>
      <c r="N28" s="7">
        <f>AVERAGE(I21:I24)</f>
        <v>206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76">
        <v>220</v>
      </c>
      <c r="D29" s="10">
        <v>206</v>
      </c>
      <c r="E29" s="11">
        <f t="shared" si="0"/>
        <v>426</v>
      </c>
      <c r="F29" s="8">
        <f t="shared" si="3"/>
        <v>65</v>
      </c>
      <c r="G29" s="12" t="s">
        <v>53</v>
      </c>
      <c r="H29" s="76">
        <v>220</v>
      </c>
      <c r="I29" s="10">
        <v>206</v>
      </c>
      <c r="J29" s="8">
        <f t="shared" si="1"/>
        <v>426</v>
      </c>
      <c r="K29" s="2"/>
      <c r="L29" s="2" t="s">
        <v>45</v>
      </c>
      <c r="M29" s="7">
        <f>AVERAGE(H25:H28)</f>
        <v>220</v>
      </c>
      <c r="N29" s="7">
        <f>AVERAGE(I25:I28)</f>
        <v>206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76">
        <v>220</v>
      </c>
      <c r="D30" s="10">
        <v>206</v>
      </c>
      <c r="E30" s="11">
        <f t="shared" si="0"/>
        <v>426</v>
      </c>
      <c r="F30" s="8">
        <f t="shared" si="3"/>
        <v>66</v>
      </c>
      <c r="G30" s="12" t="s">
        <v>55</v>
      </c>
      <c r="H30" s="76">
        <v>220</v>
      </c>
      <c r="I30" s="10">
        <v>206</v>
      </c>
      <c r="J30" s="8">
        <f t="shared" si="1"/>
        <v>426</v>
      </c>
      <c r="K30" s="2"/>
      <c r="L30" s="2" t="s">
        <v>53</v>
      </c>
      <c r="M30" s="7">
        <f>AVERAGE(H29:H32)</f>
        <v>220</v>
      </c>
      <c r="N30" s="7">
        <f>AVERAGE(I29:I32)</f>
        <v>206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76">
        <v>220</v>
      </c>
      <c r="D31" s="10">
        <v>206</v>
      </c>
      <c r="E31" s="11">
        <f t="shared" si="0"/>
        <v>426</v>
      </c>
      <c r="F31" s="8">
        <f t="shared" si="3"/>
        <v>67</v>
      </c>
      <c r="G31" s="12" t="s">
        <v>57</v>
      </c>
      <c r="H31" s="76">
        <v>220</v>
      </c>
      <c r="I31" s="10">
        <v>206</v>
      </c>
      <c r="J31" s="8">
        <f t="shared" si="1"/>
        <v>426</v>
      </c>
      <c r="K31" s="2"/>
      <c r="L31" s="2" t="s">
        <v>61</v>
      </c>
      <c r="M31" s="7">
        <f>AVERAGE(H33:H36)</f>
        <v>220</v>
      </c>
      <c r="N31" s="7">
        <f>AVERAGE(I33:I36)</f>
        <v>206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76">
        <v>220</v>
      </c>
      <c r="D32" s="10">
        <v>206</v>
      </c>
      <c r="E32" s="11">
        <f t="shared" si="0"/>
        <v>426</v>
      </c>
      <c r="F32" s="8">
        <f t="shared" si="3"/>
        <v>68</v>
      </c>
      <c r="G32" s="12" t="s">
        <v>59</v>
      </c>
      <c r="H32" s="76">
        <v>220</v>
      </c>
      <c r="I32" s="10">
        <v>206</v>
      </c>
      <c r="J32" s="8">
        <f t="shared" si="1"/>
        <v>426</v>
      </c>
      <c r="K32" s="2"/>
      <c r="L32" s="2" t="s">
        <v>69</v>
      </c>
      <c r="M32" s="7">
        <f>AVERAGE(H37:H40)</f>
        <v>220</v>
      </c>
      <c r="N32" s="7">
        <f>AVERAGE(I37:I40)</f>
        <v>206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76">
        <v>220</v>
      </c>
      <c r="D33" s="10">
        <v>206</v>
      </c>
      <c r="E33" s="11">
        <f t="shared" si="0"/>
        <v>426</v>
      </c>
      <c r="F33" s="8">
        <f t="shared" si="3"/>
        <v>69</v>
      </c>
      <c r="G33" s="12" t="s">
        <v>61</v>
      </c>
      <c r="H33" s="76">
        <v>220</v>
      </c>
      <c r="I33" s="10">
        <v>206</v>
      </c>
      <c r="J33" s="8">
        <f t="shared" si="1"/>
        <v>426</v>
      </c>
      <c r="K33" s="2"/>
      <c r="L33" s="2" t="s">
        <v>77</v>
      </c>
      <c r="M33" s="7">
        <f>AVERAGE(H41:H44)</f>
        <v>220</v>
      </c>
      <c r="N33" s="7">
        <f>AVERAGE(I41:I44)</f>
        <v>206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76">
        <v>220</v>
      </c>
      <c r="D34" s="10">
        <v>206</v>
      </c>
      <c r="E34" s="11">
        <f t="shared" si="0"/>
        <v>426</v>
      </c>
      <c r="F34" s="8">
        <f t="shared" si="3"/>
        <v>70</v>
      </c>
      <c r="G34" s="12" t="s">
        <v>63</v>
      </c>
      <c r="H34" s="76">
        <v>220</v>
      </c>
      <c r="I34" s="10">
        <v>206</v>
      </c>
      <c r="J34" s="8">
        <f t="shared" si="1"/>
        <v>426</v>
      </c>
      <c r="K34" s="2"/>
      <c r="L34" s="2" t="s">
        <v>85</v>
      </c>
      <c r="M34" s="7">
        <f>AVERAGE(H45:H48)</f>
        <v>220</v>
      </c>
      <c r="N34" s="7">
        <f>AVERAGE(I45:I48)</f>
        <v>206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76">
        <v>220</v>
      </c>
      <c r="D35" s="10">
        <v>206</v>
      </c>
      <c r="E35" s="11">
        <f t="shared" si="0"/>
        <v>426</v>
      </c>
      <c r="F35" s="8">
        <f t="shared" si="3"/>
        <v>71</v>
      </c>
      <c r="G35" s="12" t="s">
        <v>65</v>
      </c>
      <c r="H35" s="76">
        <v>220</v>
      </c>
      <c r="I35" s="10">
        <v>206</v>
      </c>
      <c r="J35" s="8">
        <f t="shared" si="1"/>
        <v>426</v>
      </c>
      <c r="K35" s="2"/>
      <c r="L35" s="2" t="s">
        <v>93</v>
      </c>
      <c r="M35" s="7">
        <f>AVERAGE(H49:H52)</f>
        <v>220</v>
      </c>
      <c r="N35" s="7">
        <f>AVERAGE(I49:I52)</f>
        <v>206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76">
        <v>220</v>
      </c>
      <c r="D36" s="10">
        <v>206</v>
      </c>
      <c r="E36" s="11">
        <f t="shared" si="0"/>
        <v>426</v>
      </c>
      <c r="F36" s="8">
        <f t="shared" si="3"/>
        <v>72</v>
      </c>
      <c r="G36" s="12" t="s">
        <v>67</v>
      </c>
      <c r="H36" s="76">
        <v>220</v>
      </c>
      <c r="I36" s="10">
        <v>206</v>
      </c>
      <c r="J36" s="8">
        <f t="shared" si="1"/>
        <v>426</v>
      </c>
      <c r="K36" s="2"/>
      <c r="L36" s="110" t="s">
        <v>101</v>
      </c>
      <c r="M36" s="7">
        <f>AVERAGE(H53:H56)</f>
        <v>220</v>
      </c>
      <c r="N36" s="7">
        <f>AVERAGE(I53:I56)</f>
        <v>206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76">
        <v>220</v>
      </c>
      <c r="D37" s="10">
        <v>206</v>
      </c>
      <c r="E37" s="11">
        <f t="shared" si="0"/>
        <v>426</v>
      </c>
      <c r="F37" s="8">
        <v>73</v>
      </c>
      <c r="G37" s="12" t="s">
        <v>69</v>
      </c>
      <c r="H37" s="76">
        <v>220</v>
      </c>
      <c r="I37" s="10">
        <v>206</v>
      </c>
      <c r="J37" s="8">
        <f t="shared" si="1"/>
        <v>426</v>
      </c>
      <c r="K37" s="2"/>
      <c r="L37" s="110" t="s">
        <v>109</v>
      </c>
      <c r="M37" s="7">
        <f>AVERAGE(H57:H60)</f>
        <v>220</v>
      </c>
      <c r="N37" s="7">
        <f>AVERAGE(I57:I60)</f>
        <v>206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76">
        <v>220</v>
      </c>
      <c r="D38" s="10">
        <v>206</v>
      </c>
      <c r="E38" s="8">
        <f t="shared" si="0"/>
        <v>426</v>
      </c>
      <c r="F38" s="8">
        <f t="shared" ref="F38:F60" si="5">F37+1</f>
        <v>74</v>
      </c>
      <c r="G38" s="12" t="s">
        <v>71</v>
      </c>
      <c r="H38" s="76">
        <v>220</v>
      </c>
      <c r="I38" s="10">
        <v>206</v>
      </c>
      <c r="J38" s="8">
        <f t="shared" si="1"/>
        <v>426</v>
      </c>
      <c r="K38" s="2"/>
      <c r="L38" s="110" t="s">
        <v>312</v>
      </c>
      <c r="M38" s="110">
        <f>AVERAGE(M14:M37)</f>
        <v>220</v>
      </c>
      <c r="N38" s="110">
        <f>AVERAGE(N14:N37)</f>
        <v>206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76">
        <v>220</v>
      </c>
      <c r="D39" s="10">
        <v>206</v>
      </c>
      <c r="E39" s="8">
        <f t="shared" si="0"/>
        <v>426</v>
      </c>
      <c r="F39" s="8">
        <f t="shared" si="5"/>
        <v>75</v>
      </c>
      <c r="G39" s="12" t="s">
        <v>73</v>
      </c>
      <c r="H39" s="76">
        <v>220</v>
      </c>
      <c r="I39" s="10">
        <v>206</v>
      </c>
      <c r="J39" s="8">
        <f t="shared" si="1"/>
        <v>426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76">
        <v>220</v>
      </c>
      <c r="D40" s="10">
        <v>206</v>
      </c>
      <c r="E40" s="8">
        <f t="shared" si="0"/>
        <v>426</v>
      </c>
      <c r="F40" s="8">
        <f t="shared" si="5"/>
        <v>76</v>
      </c>
      <c r="G40" s="12" t="s">
        <v>75</v>
      </c>
      <c r="H40" s="76">
        <v>220</v>
      </c>
      <c r="I40" s="10">
        <v>206</v>
      </c>
      <c r="J40" s="8">
        <f t="shared" si="1"/>
        <v>426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76">
        <v>220</v>
      </c>
      <c r="D41" s="10">
        <v>206</v>
      </c>
      <c r="E41" s="8">
        <f t="shared" si="0"/>
        <v>426</v>
      </c>
      <c r="F41" s="8">
        <f t="shared" si="5"/>
        <v>77</v>
      </c>
      <c r="G41" s="12" t="s">
        <v>77</v>
      </c>
      <c r="H41" s="76">
        <v>220</v>
      </c>
      <c r="I41" s="10">
        <v>206</v>
      </c>
      <c r="J41" s="8">
        <f t="shared" si="1"/>
        <v>426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76">
        <v>220</v>
      </c>
      <c r="D42" s="10">
        <v>206</v>
      </c>
      <c r="E42" s="8">
        <f t="shared" si="0"/>
        <v>426</v>
      </c>
      <c r="F42" s="8">
        <f t="shared" si="5"/>
        <v>78</v>
      </c>
      <c r="G42" s="12" t="s">
        <v>79</v>
      </c>
      <c r="H42" s="76">
        <v>220</v>
      </c>
      <c r="I42" s="10">
        <v>206</v>
      </c>
      <c r="J42" s="8">
        <f t="shared" si="1"/>
        <v>426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76">
        <v>220</v>
      </c>
      <c r="D43" s="10">
        <v>206</v>
      </c>
      <c r="E43" s="8">
        <f t="shared" si="0"/>
        <v>426</v>
      </c>
      <c r="F43" s="8">
        <f t="shared" si="5"/>
        <v>79</v>
      </c>
      <c r="G43" s="12" t="s">
        <v>81</v>
      </c>
      <c r="H43" s="76">
        <v>220</v>
      </c>
      <c r="I43" s="10">
        <v>206</v>
      </c>
      <c r="J43" s="8">
        <f t="shared" si="1"/>
        <v>426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76">
        <v>220</v>
      </c>
      <c r="D44" s="10">
        <v>206</v>
      </c>
      <c r="E44" s="8">
        <f t="shared" si="0"/>
        <v>426</v>
      </c>
      <c r="F44" s="8">
        <f t="shared" si="5"/>
        <v>80</v>
      </c>
      <c r="G44" s="12" t="s">
        <v>83</v>
      </c>
      <c r="H44" s="76">
        <v>220</v>
      </c>
      <c r="I44" s="10">
        <v>206</v>
      </c>
      <c r="J44" s="8">
        <f t="shared" si="1"/>
        <v>426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76">
        <v>220</v>
      </c>
      <c r="D45" s="10">
        <v>206</v>
      </c>
      <c r="E45" s="8">
        <f t="shared" si="0"/>
        <v>426</v>
      </c>
      <c r="F45" s="8">
        <f t="shared" si="5"/>
        <v>81</v>
      </c>
      <c r="G45" s="12" t="s">
        <v>85</v>
      </c>
      <c r="H45" s="76">
        <v>220</v>
      </c>
      <c r="I45" s="10">
        <v>206</v>
      </c>
      <c r="J45" s="8">
        <f t="shared" si="1"/>
        <v>426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76">
        <v>220</v>
      </c>
      <c r="D46" s="10">
        <v>206</v>
      </c>
      <c r="E46" s="8">
        <f t="shared" si="0"/>
        <v>426</v>
      </c>
      <c r="F46" s="8">
        <f t="shared" si="5"/>
        <v>82</v>
      </c>
      <c r="G46" s="12" t="s">
        <v>87</v>
      </c>
      <c r="H46" s="76">
        <v>220</v>
      </c>
      <c r="I46" s="10">
        <v>206</v>
      </c>
      <c r="J46" s="8">
        <f t="shared" si="1"/>
        <v>426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76">
        <v>220</v>
      </c>
      <c r="D47" s="10">
        <v>206</v>
      </c>
      <c r="E47" s="8">
        <f t="shared" si="0"/>
        <v>426</v>
      </c>
      <c r="F47" s="8">
        <f t="shared" si="5"/>
        <v>83</v>
      </c>
      <c r="G47" s="12" t="s">
        <v>89</v>
      </c>
      <c r="H47" s="76">
        <v>220</v>
      </c>
      <c r="I47" s="10">
        <v>206</v>
      </c>
      <c r="J47" s="8">
        <f t="shared" si="1"/>
        <v>426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76">
        <v>220</v>
      </c>
      <c r="D48" s="10">
        <v>206</v>
      </c>
      <c r="E48" s="8">
        <f t="shared" si="0"/>
        <v>426</v>
      </c>
      <c r="F48" s="8">
        <f t="shared" si="5"/>
        <v>84</v>
      </c>
      <c r="G48" s="12" t="s">
        <v>91</v>
      </c>
      <c r="H48" s="76">
        <v>220</v>
      </c>
      <c r="I48" s="10">
        <v>206</v>
      </c>
      <c r="J48" s="8">
        <f t="shared" si="1"/>
        <v>426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76">
        <v>220</v>
      </c>
      <c r="D49" s="10">
        <v>206</v>
      </c>
      <c r="E49" s="8">
        <f t="shared" si="0"/>
        <v>426</v>
      </c>
      <c r="F49" s="8">
        <f t="shared" si="5"/>
        <v>85</v>
      </c>
      <c r="G49" s="12" t="s">
        <v>93</v>
      </c>
      <c r="H49" s="76">
        <v>220</v>
      </c>
      <c r="I49" s="10">
        <v>206</v>
      </c>
      <c r="J49" s="8">
        <f t="shared" si="1"/>
        <v>426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76">
        <v>220</v>
      </c>
      <c r="D50" s="10">
        <v>206</v>
      </c>
      <c r="E50" s="8">
        <f t="shared" si="0"/>
        <v>426</v>
      </c>
      <c r="F50" s="8">
        <f t="shared" si="5"/>
        <v>86</v>
      </c>
      <c r="G50" s="12" t="s">
        <v>95</v>
      </c>
      <c r="H50" s="76">
        <v>220</v>
      </c>
      <c r="I50" s="10">
        <v>206</v>
      </c>
      <c r="J50" s="8">
        <f t="shared" si="1"/>
        <v>426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76">
        <v>220</v>
      </c>
      <c r="D51" s="10">
        <v>206</v>
      </c>
      <c r="E51" s="8">
        <f t="shared" si="0"/>
        <v>426</v>
      </c>
      <c r="F51" s="8">
        <f t="shared" si="5"/>
        <v>87</v>
      </c>
      <c r="G51" s="12" t="s">
        <v>97</v>
      </c>
      <c r="H51" s="76">
        <v>220</v>
      </c>
      <c r="I51" s="10">
        <v>206</v>
      </c>
      <c r="J51" s="8">
        <f t="shared" si="1"/>
        <v>426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76">
        <v>220</v>
      </c>
      <c r="D52" s="10">
        <v>206</v>
      </c>
      <c r="E52" s="8">
        <f t="shared" si="0"/>
        <v>426</v>
      </c>
      <c r="F52" s="8">
        <f t="shared" si="5"/>
        <v>88</v>
      </c>
      <c r="G52" s="12" t="s">
        <v>99</v>
      </c>
      <c r="H52" s="76">
        <v>220</v>
      </c>
      <c r="I52" s="10">
        <v>206</v>
      </c>
      <c r="J52" s="8">
        <f t="shared" si="1"/>
        <v>426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76">
        <v>220</v>
      </c>
      <c r="D53" s="10">
        <v>206</v>
      </c>
      <c r="E53" s="8">
        <f t="shared" si="0"/>
        <v>426</v>
      </c>
      <c r="F53" s="8">
        <f t="shared" si="5"/>
        <v>89</v>
      </c>
      <c r="G53" s="12" t="s">
        <v>101</v>
      </c>
      <c r="H53" s="76">
        <v>220</v>
      </c>
      <c r="I53" s="10">
        <v>206</v>
      </c>
      <c r="J53" s="8">
        <f t="shared" si="1"/>
        <v>426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76">
        <v>220</v>
      </c>
      <c r="D54" s="10">
        <v>206</v>
      </c>
      <c r="E54" s="8">
        <f t="shared" si="0"/>
        <v>426</v>
      </c>
      <c r="F54" s="8">
        <f t="shared" si="5"/>
        <v>90</v>
      </c>
      <c r="G54" s="12" t="s">
        <v>103</v>
      </c>
      <c r="H54" s="76">
        <v>220</v>
      </c>
      <c r="I54" s="10">
        <v>206</v>
      </c>
      <c r="J54" s="8">
        <f t="shared" si="1"/>
        <v>426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76">
        <v>220</v>
      </c>
      <c r="D55" s="10">
        <v>206</v>
      </c>
      <c r="E55" s="8">
        <f t="shared" si="0"/>
        <v>426</v>
      </c>
      <c r="F55" s="8">
        <f t="shared" si="5"/>
        <v>91</v>
      </c>
      <c r="G55" s="12" t="s">
        <v>105</v>
      </c>
      <c r="H55" s="76">
        <v>220</v>
      </c>
      <c r="I55" s="10">
        <v>206</v>
      </c>
      <c r="J55" s="8">
        <f t="shared" si="1"/>
        <v>426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76">
        <v>220</v>
      </c>
      <c r="D56" s="10">
        <v>206</v>
      </c>
      <c r="E56" s="8">
        <f t="shared" si="0"/>
        <v>426</v>
      </c>
      <c r="F56" s="8">
        <f t="shared" si="5"/>
        <v>92</v>
      </c>
      <c r="G56" s="12" t="s">
        <v>107</v>
      </c>
      <c r="H56" s="76">
        <v>220</v>
      </c>
      <c r="I56" s="10">
        <v>206</v>
      </c>
      <c r="J56" s="8">
        <f t="shared" si="1"/>
        <v>426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76">
        <v>220</v>
      </c>
      <c r="D57" s="10">
        <v>206</v>
      </c>
      <c r="E57" s="8">
        <f t="shared" si="0"/>
        <v>426</v>
      </c>
      <c r="F57" s="8">
        <f t="shared" si="5"/>
        <v>93</v>
      </c>
      <c r="G57" s="12" t="s">
        <v>109</v>
      </c>
      <c r="H57" s="76">
        <v>220</v>
      </c>
      <c r="I57" s="10">
        <v>206</v>
      </c>
      <c r="J57" s="8">
        <f t="shared" si="1"/>
        <v>426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76">
        <v>220</v>
      </c>
      <c r="D58" s="10">
        <v>206</v>
      </c>
      <c r="E58" s="8">
        <f t="shared" si="0"/>
        <v>426</v>
      </c>
      <c r="F58" s="8">
        <f t="shared" si="5"/>
        <v>94</v>
      </c>
      <c r="G58" s="12" t="s">
        <v>111</v>
      </c>
      <c r="H58" s="76">
        <v>220</v>
      </c>
      <c r="I58" s="10">
        <v>206</v>
      </c>
      <c r="J58" s="8">
        <f t="shared" si="1"/>
        <v>426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76">
        <v>220</v>
      </c>
      <c r="D59" s="10">
        <v>206</v>
      </c>
      <c r="E59" s="17">
        <f t="shared" si="0"/>
        <v>426</v>
      </c>
      <c r="F59" s="17">
        <f t="shared" si="5"/>
        <v>95</v>
      </c>
      <c r="G59" s="18" t="s">
        <v>113</v>
      </c>
      <c r="H59" s="76">
        <v>220</v>
      </c>
      <c r="I59" s="10">
        <v>206</v>
      </c>
      <c r="J59" s="17">
        <f t="shared" si="1"/>
        <v>426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76">
        <v>220</v>
      </c>
      <c r="D60" s="10">
        <v>206</v>
      </c>
      <c r="E60" s="17">
        <f t="shared" si="0"/>
        <v>426</v>
      </c>
      <c r="F60" s="17">
        <f t="shared" si="5"/>
        <v>96</v>
      </c>
      <c r="G60" s="18" t="s">
        <v>115</v>
      </c>
      <c r="H60" s="76">
        <v>220</v>
      </c>
      <c r="I60" s="10">
        <v>206</v>
      </c>
      <c r="J60" s="17">
        <f t="shared" si="1"/>
        <v>426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255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258</v>
      </c>
      <c r="F63" s="127"/>
      <c r="G63" s="128"/>
      <c r="H63" s="21">
        <v>0</v>
      </c>
      <c r="I63" s="21">
        <v>3.1320000000000001</v>
      </c>
      <c r="J63" s="21">
        <f>H63+I63</f>
        <v>3.1320000000000001</v>
      </c>
      <c r="K63" s="2"/>
      <c r="L63" s="22">
        <f>116.25+11.666</f>
        <v>127.916</v>
      </c>
      <c r="M63" s="32">
        <f>L63/1000</f>
        <v>0.127916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259</v>
      </c>
      <c r="F64" s="130"/>
      <c r="G64" s="131"/>
      <c r="H64" s="36">
        <f>K82</f>
        <v>0</v>
      </c>
      <c r="I64" s="36">
        <f>L82</f>
        <v>0.127916</v>
      </c>
      <c r="J64" s="36">
        <f>H64+I64</f>
        <v>0.127916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260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0.124</v>
      </c>
      <c r="N66" s="28">
        <v>0.43099999999999999</v>
      </c>
      <c r="O66" s="29">
        <f>M66+N66</f>
        <v>0.55499999999999994</v>
      </c>
      <c r="P66" s="29">
        <f>O66/J63*100</f>
        <v>17.720306513409959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-0.14199999999999999</v>
      </c>
      <c r="N67" s="29">
        <f>I63+I64-N66-0.018</f>
        <v>2.8109160000000002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f>220*24/1000</f>
        <v>5.28</v>
      </c>
      <c r="N68" s="29">
        <f>220*7.95/1000</f>
        <v>1.7490000000000001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0.21408333333333332</v>
      </c>
      <c r="N69" s="32">
        <f>(N67+N68)/24</f>
        <v>0.18999650000000001</v>
      </c>
      <c r="O69" s="23"/>
      <c r="P69" s="32">
        <f>M69+N69</f>
        <v>0.4040798333333333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214.08333333333331</v>
      </c>
      <c r="N70" s="29">
        <f>N69*1000</f>
        <v>189.99650000000003</v>
      </c>
      <c r="O70" s="23"/>
      <c r="P70" s="29">
        <f>M70+N70</f>
        <v>404.07983333333334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91"/>
      <c r="F72" s="2"/>
      <c r="G72" s="2"/>
      <c r="H72" s="2"/>
      <c r="I72" s="2"/>
      <c r="J72" s="91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0.14510000000000001</v>
      </c>
      <c r="M81" s="32">
        <f>K81+L81</f>
        <v>0.14510000000000001</v>
      </c>
      <c r="N81" s="32">
        <f>M81-M63</f>
        <v>1.7184000000000005E-2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0.127916</v>
      </c>
      <c r="M82" s="32">
        <f>K82+L82</f>
        <v>0.127916</v>
      </c>
      <c r="N82" s="32">
        <f>N81/2</f>
        <v>8.5920000000000024E-3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58" workbookViewId="0">
      <selection activeCell="L11" sqref="L11:N38"/>
    </sheetView>
  </sheetViews>
  <sheetFormatPr defaultColWidth="14.42578125" defaultRowHeight="15" x14ac:dyDescent="0.25"/>
  <cols>
    <col min="1" max="1" width="10.5703125" style="94" customWidth="1"/>
    <col min="2" max="2" width="18.5703125" style="94" customWidth="1"/>
    <col min="3" max="4" width="12.7109375" style="94" customWidth="1"/>
    <col min="5" max="5" width="14.7109375" style="94" customWidth="1"/>
    <col min="6" max="6" width="12.42578125" style="94" customWidth="1"/>
    <col min="7" max="7" width="15.140625" style="94" customWidth="1"/>
    <col min="8" max="9" width="12.7109375" style="94" customWidth="1"/>
    <col min="10" max="10" width="15" style="94" customWidth="1"/>
    <col min="11" max="11" width="9.140625" style="94" customWidth="1"/>
    <col min="12" max="12" width="13" style="94" customWidth="1"/>
    <col min="13" max="13" width="12.7109375" style="94" customWidth="1"/>
    <col min="14" max="14" width="14.28515625" style="94" customWidth="1"/>
    <col min="15" max="15" width="7.85546875" style="94" customWidth="1"/>
    <col min="16" max="17" width="9.140625" style="94" customWidth="1"/>
    <col min="18" max="16384" width="14.42578125" style="94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262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277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265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76">
        <v>220</v>
      </c>
      <c r="D13" s="10">
        <v>200</v>
      </c>
      <c r="E13" s="11">
        <f t="shared" ref="E13:E60" si="0">SUM(C13,D13)</f>
        <v>420</v>
      </c>
      <c r="F13" s="8">
        <v>49</v>
      </c>
      <c r="G13" s="12" t="s">
        <v>21</v>
      </c>
      <c r="H13" s="76">
        <v>220</v>
      </c>
      <c r="I13" s="10">
        <v>200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76">
        <v>220</v>
      </c>
      <c r="D14" s="10">
        <v>200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76">
        <v>220</v>
      </c>
      <c r="I14" s="10">
        <v>200</v>
      </c>
      <c r="J14" s="8">
        <f t="shared" si="1"/>
        <v>420</v>
      </c>
      <c r="K14" s="2"/>
      <c r="L14" s="2" t="s">
        <v>20</v>
      </c>
      <c r="M14" s="7">
        <f>AVERAGE(C13:C16)</f>
        <v>220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76">
        <v>220</v>
      </c>
      <c r="D15" s="10">
        <v>200</v>
      </c>
      <c r="E15" s="11">
        <f t="shared" si="0"/>
        <v>420</v>
      </c>
      <c r="F15" s="8">
        <f t="shared" si="3"/>
        <v>51</v>
      </c>
      <c r="G15" s="12" t="s">
        <v>25</v>
      </c>
      <c r="H15" s="76">
        <v>220</v>
      </c>
      <c r="I15" s="10">
        <v>200</v>
      </c>
      <c r="J15" s="8">
        <f t="shared" si="1"/>
        <v>420</v>
      </c>
      <c r="K15" s="2"/>
      <c r="L15" s="2" t="s">
        <v>28</v>
      </c>
      <c r="M15" s="7">
        <f>AVERAGE(C17:C20)</f>
        <v>220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76">
        <v>220</v>
      </c>
      <c r="D16" s="10">
        <v>200</v>
      </c>
      <c r="E16" s="11">
        <f t="shared" si="0"/>
        <v>420</v>
      </c>
      <c r="F16" s="8">
        <f t="shared" si="3"/>
        <v>52</v>
      </c>
      <c r="G16" s="12" t="s">
        <v>27</v>
      </c>
      <c r="H16" s="76">
        <v>220</v>
      </c>
      <c r="I16" s="10">
        <v>200</v>
      </c>
      <c r="J16" s="8">
        <f t="shared" si="1"/>
        <v>420</v>
      </c>
      <c r="K16" s="2"/>
      <c r="L16" s="2" t="s">
        <v>36</v>
      </c>
      <c r="M16" s="7">
        <f>AVERAGE(C21:C24)</f>
        <v>220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76">
        <v>220</v>
      </c>
      <c r="D17" s="10">
        <v>200</v>
      </c>
      <c r="E17" s="11">
        <f t="shared" si="0"/>
        <v>420</v>
      </c>
      <c r="F17" s="8">
        <f t="shared" si="3"/>
        <v>53</v>
      </c>
      <c r="G17" s="12" t="s">
        <v>29</v>
      </c>
      <c r="H17" s="76">
        <v>220</v>
      </c>
      <c r="I17" s="10">
        <v>200</v>
      </c>
      <c r="J17" s="8">
        <f t="shared" si="1"/>
        <v>420</v>
      </c>
      <c r="K17" s="2"/>
      <c r="L17" s="2" t="s">
        <v>44</v>
      </c>
      <c r="M17" s="7">
        <f>AVERAGE(C25:C28)</f>
        <v>220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76">
        <v>220</v>
      </c>
      <c r="D18" s="10">
        <v>200</v>
      </c>
      <c r="E18" s="11">
        <f t="shared" si="0"/>
        <v>420</v>
      </c>
      <c r="F18" s="8">
        <f t="shared" si="3"/>
        <v>54</v>
      </c>
      <c r="G18" s="12" t="s">
        <v>31</v>
      </c>
      <c r="H18" s="76">
        <v>220</v>
      </c>
      <c r="I18" s="10">
        <v>200</v>
      </c>
      <c r="J18" s="8">
        <f t="shared" si="1"/>
        <v>420</v>
      </c>
      <c r="K18" s="2"/>
      <c r="L18" s="2" t="s">
        <v>52</v>
      </c>
      <c r="M18" s="7">
        <f>AVERAGE(C29:C32)</f>
        <v>220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76">
        <v>220</v>
      </c>
      <c r="D19" s="10">
        <v>200</v>
      </c>
      <c r="E19" s="11">
        <f t="shared" si="0"/>
        <v>420</v>
      </c>
      <c r="F19" s="8">
        <f t="shared" si="3"/>
        <v>55</v>
      </c>
      <c r="G19" s="12" t="s">
        <v>33</v>
      </c>
      <c r="H19" s="76">
        <v>220</v>
      </c>
      <c r="I19" s="10">
        <v>200</v>
      </c>
      <c r="J19" s="8">
        <f t="shared" si="1"/>
        <v>420</v>
      </c>
      <c r="K19" s="2"/>
      <c r="L19" s="2" t="s">
        <v>60</v>
      </c>
      <c r="M19" s="7">
        <f>AVERAGE(C33:C36)</f>
        <v>220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76">
        <v>220</v>
      </c>
      <c r="D20" s="10">
        <v>200</v>
      </c>
      <c r="E20" s="11">
        <f t="shared" si="0"/>
        <v>420</v>
      </c>
      <c r="F20" s="8">
        <f t="shared" si="3"/>
        <v>56</v>
      </c>
      <c r="G20" s="12" t="s">
        <v>35</v>
      </c>
      <c r="H20" s="76">
        <v>220</v>
      </c>
      <c r="I20" s="10">
        <v>200</v>
      </c>
      <c r="J20" s="8">
        <f t="shared" si="1"/>
        <v>420</v>
      </c>
      <c r="K20" s="2"/>
      <c r="L20" s="2" t="s">
        <v>68</v>
      </c>
      <c r="M20" s="7">
        <f>AVERAGE(C37:C40)</f>
        <v>220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76">
        <v>220</v>
      </c>
      <c r="D21" s="10">
        <v>200</v>
      </c>
      <c r="E21" s="11">
        <f t="shared" si="0"/>
        <v>420</v>
      </c>
      <c r="F21" s="8">
        <f t="shared" si="3"/>
        <v>57</v>
      </c>
      <c r="G21" s="12" t="s">
        <v>37</v>
      </c>
      <c r="H21" s="76">
        <v>220</v>
      </c>
      <c r="I21" s="10">
        <v>200</v>
      </c>
      <c r="J21" s="8">
        <f t="shared" si="1"/>
        <v>420</v>
      </c>
      <c r="K21" s="2"/>
      <c r="L21" s="2" t="s">
        <v>76</v>
      </c>
      <c r="M21" s="7">
        <f>AVERAGE(C41:C44)</f>
        <v>220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76">
        <v>220</v>
      </c>
      <c r="D22" s="10">
        <v>200</v>
      </c>
      <c r="E22" s="11">
        <f t="shared" si="0"/>
        <v>420</v>
      </c>
      <c r="F22" s="8">
        <f t="shared" si="3"/>
        <v>58</v>
      </c>
      <c r="G22" s="12" t="s">
        <v>39</v>
      </c>
      <c r="H22" s="76">
        <v>220</v>
      </c>
      <c r="I22" s="10">
        <v>200</v>
      </c>
      <c r="J22" s="8">
        <f t="shared" si="1"/>
        <v>420</v>
      </c>
      <c r="K22" s="2"/>
      <c r="L22" s="2" t="s">
        <v>84</v>
      </c>
      <c r="M22" s="7">
        <f>AVERAGE(C45:C48)</f>
        <v>220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76">
        <v>220</v>
      </c>
      <c r="D23" s="10">
        <v>200</v>
      </c>
      <c r="E23" s="11">
        <f t="shared" si="0"/>
        <v>420</v>
      </c>
      <c r="F23" s="8">
        <f t="shared" si="3"/>
        <v>59</v>
      </c>
      <c r="G23" s="12" t="s">
        <v>41</v>
      </c>
      <c r="H23" s="76">
        <v>220</v>
      </c>
      <c r="I23" s="10">
        <v>200</v>
      </c>
      <c r="J23" s="8">
        <f t="shared" si="1"/>
        <v>420</v>
      </c>
      <c r="K23" s="2"/>
      <c r="L23" s="2" t="s">
        <v>92</v>
      </c>
      <c r="M23" s="7">
        <f>AVERAGE(C49:C52)</f>
        <v>220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76">
        <v>220</v>
      </c>
      <c r="D24" s="10">
        <v>200</v>
      </c>
      <c r="E24" s="11">
        <f t="shared" si="0"/>
        <v>420</v>
      </c>
      <c r="F24" s="8">
        <f t="shared" si="3"/>
        <v>60</v>
      </c>
      <c r="G24" s="12" t="s">
        <v>43</v>
      </c>
      <c r="H24" s="76">
        <v>220</v>
      </c>
      <c r="I24" s="10">
        <v>200</v>
      </c>
      <c r="J24" s="8">
        <f t="shared" si="1"/>
        <v>420</v>
      </c>
      <c r="K24" s="2"/>
      <c r="L24" s="13" t="s">
        <v>100</v>
      </c>
      <c r="M24" s="7">
        <f>AVERAGE(C53:C56)</f>
        <v>220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76">
        <v>220</v>
      </c>
      <c r="D25" s="10">
        <v>200</v>
      </c>
      <c r="E25" s="11">
        <f t="shared" si="0"/>
        <v>420</v>
      </c>
      <c r="F25" s="8">
        <f t="shared" si="3"/>
        <v>61</v>
      </c>
      <c r="G25" s="12" t="s">
        <v>45</v>
      </c>
      <c r="H25" s="76">
        <v>220</v>
      </c>
      <c r="I25" s="10">
        <v>200</v>
      </c>
      <c r="J25" s="8">
        <f t="shared" si="1"/>
        <v>420</v>
      </c>
      <c r="K25" s="2"/>
      <c r="L25" s="16" t="s">
        <v>108</v>
      </c>
      <c r="M25" s="7">
        <f>AVERAGE(C57:C60)</f>
        <v>220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76">
        <v>220</v>
      </c>
      <c r="D26" s="10">
        <v>200</v>
      </c>
      <c r="E26" s="11">
        <f t="shared" si="0"/>
        <v>420</v>
      </c>
      <c r="F26" s="8">
        <f t="shared" si="3"/>
        <v>62</v>
      </c>
      <c r="G26" s="12" t="s">
        <v>47</v>
      </c>
      <c r="H26" s="76">
        <v>220</v>
      </c>
      <c r="I26" s="10">
        <v>200</v>
      </c>
      <c r="J26" s="8">
        <f t="shared" si="1"/>
        <v>420</v>
      </c>
      <c r="K26" s="2"/>
      <c r="L26" s="16" t="s">
        <v>21</v>
      </c>
      <c r="M26" s="7">
        <f>AVERAGE(H13:H16)</f>
        <v>220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76">
        <v>220</v>
      </c>
      <c r="D27" s="10">
        <v>200</v>
      </c>
      <c r="E27" s="11">
        <f t="shared" si="0"/>
        <v>420</v>
      </c>
      <c r="F27" s="8">
        <f t="shared" si="3"/>
        <v>63</v>
      </c>
      <c r="G27" s="12" t="s">
        <v>49</v>
      </c>
      <c r="H27" s="76">
        <v>220</v>
      </c>
      <c r="I27" s="10">
        <v>200</v>
      </c>
      <c r="J27" s="8">
        <f t="shared" si="1"/>
        <v>420</v>
      </c>
      <c r="K27" s="2"/>
      <c r="L27" s="24" t="s">
        <v>29</v>
      </c>
      <c r="M27" s="7">
        <f>AVERAGE(H17:H20)</f>
        <v>220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76">
        <v>220</v>
      </c>
      <c r="D28" s="10">
        <v>200</v>
      </c>
      <c r="E28" s="11">
        <f t="shared" si="0"/>
        <v>420</v>
      </c>
      <c r="F28" s="8">
        <f t="shared" si="3"/>
        <v>64</v>
      </c>
      <c r="G28" s="12" t="s">
        <v>51</v>
      </c>
      <c r="H28" s="76">
        <v>220</v>
      </c>
      <c r="I28" s="10">
        <v>200</v>
      </c>
      <c r="J28" s="8">
        <f t="shared" si="1"/>
        <v>420</v>
      </c>
      <c r="K28" s="2"/>
      <c r="L28" s="2" t="s">
        <v>37</v>
      </c>
      <c r="M28" s="7">
        <f>AVERAGE(H21:H24)</f>
        <v>220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76">
        <v>220</v>
      </c>
      <c r="D29" s="10">
        <v>200</v>
      </c>
      <c r="E29" s="11">
        <f t="shared" si="0"/>
        <v>420</v>
      </c>
      <c r="F29" s="8">
        <f t="shared" si="3"/>
        <v>65</v>
      </c>
      <c r="G29" s="12" t="s">
        <v>53</v>
      </c>
      <c r="H29" s="76">
        <v>220</v>
      </c>
      <c r="I29" s="10">
        <v>200</v>
      </c>
      <c r="J29" s="8">
        <f t="shared" si="1"/>
        <v>420</v>
      </c>
      <c r="K29" s="2"/>
      <c r="L29" s="2" t="s">
        <v>45</v>
      </c>
      <c r="M29" s="7">
        <f>AVERAGE(H25:H28)</f>
        <v>220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76">
        <v>220</v>
      </c>
      <c r="D30" s="10">
        <v>200</v>
      </c>
      <c r="E30" s="11">
        <f t="shared" si="0"/>
        <v>420</v>
      </c>
      <c r="F30" s="8">
        <f t="shared" si="3"/>
        <v>66</v>
      </c>
      <c r="G30" s="12" t="s">
        <v>55</v>
      </c>
      <c r="H30" s="76">
        <v>220</v>
      </c>
      <c r="I30" s="10">
        <v>200</v>
      </c>
      <c r="J30" s="8">
        <f t="shared" si="1"/>
        <v>420</v>
      </c>
      <c r="K30" s="2"/>
      <c r="L30" s="2" t="s">
        <v>53</v>
      </c>
      <c r="M30" s="7">
        <f>AVERAGE(H29:H32)</f>
        <v>220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76">
        <v>220</v>
      </c>
      <c r="D31" s="10">
        <v>200</v>
      </c>
      <c r="E31" s="11">
        <f t="shared" si="0"/>
        <v>420</v>
      </c>
      <c r="F31" s="8">
        <f t="shared" si="3"/>
        <v>67</v>
      </c>
      <c r="G31" s="12" t="s">
        <v>57</v>
      </c>
      <c r="H31" s="76">
        <v>220</v>
      </c>
      <c r="I31" s="10">
        <v>200</v>
      </c>
      <c r="J31" s="8">
        <f t="shared" si="1"/>
        <v>420</v>
      </c>
      <c r="K31" s="2"/>
      <c r="L31" s="2" t="s">
        <v>61</v>
      </c>
      <c r="M31" s="7">
        <f>AVERAGE(H33:H36)</f>
        <v>220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76">
        <v>220</v>
      </c>
      <c r="D32" s="10">
        <v>200</v>
      </c>
      <c r="E32" s="11">
        <f t="shared" si="0"/>
        <v>420</v>
      </c>
      <c r="F32" s="8">
        <f t="shared" si="3"/>
        <v>68</v>
      </c>
      <c r="G32" s="12" t="s">
        <v>59</v>
      </c>
      <c r="H32" s="76">
        <v>220</v>
      </c>
      <c r="I32" s="10">
        <v>200</v>
      </c>
      <c r="J32" s="8">
        <f t="shared" si="1"/>
        <v>420</v>
      </c>
      <c r="K32" s="2"/>
      <c r="L32" s="2" t="s">
        <v>69</v>
      </c>
      <c r="M32" s="7">
        <f>AVERAGE(H37:H40)</f>
        <v>220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76">
        <v>220</v>
      </c>
      <c r="D33" s="10">
        <v>200</v>
      </c>
      <c r="E33" s="11">
        <f t="shared" si="0"/>
        <v>420</v>
      </c>
      <c r="F33" s="8">
        <f t="shared" si="3"/>
        <v>69</v>
      </c>
      <c r="G33" s="12" t="s">
        <v>61</v>
      </c>
      <c r="H33" s="76">
        <v>220</v>
      </c>
      <c r="I33" s="10">
        <v>200</v>
      </c>
      <c r="J33" s="8">
        <f t="shared" si="1"/>
        <v>420</v>
      </c>
      <c r="K33" s="2"/>
      <c r="L33" s="2" t="s">
        <v>77</v>
      </c>
      <c r="M33" s="7">
        <f>AVERAGE(H41:H44)</f>
        <v>220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76">
        <v>220</v>
      </c>
      <c r="D34" s="10">
        <v>200</v>
      </c>
      <c r="E34" s="11">
        <f t="shared" si="0"/>
        <v>420</v>
      </c>
      <c r="F34" s="8">
        <f t="shared" si="3"/>
        <v>70</v>
      </c>
      <c r="G34" s="12" t="s">
        <v>63</v>
      </c>
      <c r="H34" s="76">
        <v>220</v>
      </c>
      <c r="I34" s="10">
        <v>200</v>
      </c>
      <c r="J34" s="8">
        <f t="shared" si="1"/>
        <v>420</v>
      </c>
      <c r="K34" s="2"/>
      <c r="L34" s="2" t="s">
        <v>85</v>
      </c>
      <c r="M34" s="7">
        <f>AVERAGE(H45:H48)</f>
        <v>220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76">
        <v>220</v>
      </c>
      <c r="D35" s="10">
        <v>200</v>
      </c>
      <c r="E35" s="11">
        <f t="shared" si="0"/>
        <v>420</v>
      </c>
      <c r="F35" s="8">
        <f t="shared" si="3"/>
        <v>71</v>
      </c>
      <c r="G35" s="12" t="s">
        <v>65</v>
      </c>
      <c r="H35" s="76">
        <v>220</v>
      </c>
      <c r="I35" s="10">
        <v>200</v>
      </c>
      <c r="J35" s="8">
        <f t="shared" si="1"/>
        <v>420</v>
      </c>
      <c r="K35" s="2"/>
      <c r="L35" s="2" t="s">
        <v>93</v>
      </c>
      <c r="M35" s="7">
        <f>AVERAGE(H49:H52)</f>
        <v>220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76">
        <v>220</v>
      </c>
      <c r="D36" s="10">
        <v>200</v>
      </c>
      <c r="E36" s="11">
        <f t="shared" si="0"/>
        <v>420</v>
      </c>
      <c r="F36" s="8">
        <f t="shared" si="3"/>
        <v>72</v>
      </c>
      <c r="G36" s="12" t="s">
        <v>67</v>
      </c>
      <c r="H36" s="76">
        <v>220</v>
      </c>
      <c r="I36" s="10">
        <v>200</v>
      </c>
      <c r="J36" s="8">
        <f t="shared" si="1"/>
        <v>420</v>
      </c>
      <c r="K36" s="2"/>
      <c r="L36" s="110" t="s">
        <v>101</v>
      </c>
      <c r="M36" s="7">
        <f>AVERAGE(H53:H56)</f>
        <v>220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76">
        <v>220</v>
      </c>
      <c r="D37" s="10">
        <v>200</v>
      </c>
      <c r="E37" s="11">
        <f t="shared" si="0"/>
        <v>420</v>
      </c>
      <c r="F37" s="8">
        <v>73</v>
      </c>
      <c r="G37" s="12" t="s">
        <v>69</v>
      </c>
      <c r="H37" s="76">
        <v>220</v>
      </c>
      <c r="I37" s="10">
        <v>200</v>
      </c>
      <c r="J37" s="8">
        <f t="shared" si="1"/>
        <v>420</v>
      </c>
      <c r="K37" s="2"/>
      <c r="L37" s="110" t="s">
        <v>109</v>
      </c>
      <c r="M37" s="7">
        <f>AVERAGE(H57:H60)</f>
        <v>220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76">
        <v>220</v>
      </c>
      <c r="D38" s="10">
        <v>200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76">
        <v>220</v>
      </c>
      <c r="I38" s="10">
        <v>200</v>
      </c>
      <c r="J38" s="8">
        <f t="shared" si="1"/>
        <v>420</v>
      </c>
      <c r="K38" s="2"/>
      <c r="L38" s="110" t="s">
        <v>312</v>
      </c>
      <c r="M38" s="110">
        <f>AVERAGE(M14:M37)</f>
        <v>220</v>
      </c>
      <c r="N38" s="110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76">
        <v>220</v>
      </c>
      <c r="D39" s="10">
        <v>200</v>
      </c>
      <c r="E39" s="8">
        <f t="shared" si="0"/>
        <v>420</v>
      </c>
      <c r="F39" s="8">
        <f t="shared" si="5"/>
        <v>75</v>
      </c>
      <c r="G39" s="12" t="s">
        <v>73</v>
      </c>
      <c r="H39" s="76">
        <v>220</v>
      </c>
      <c r="I39" s="10">
        <v>200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76">
        <v>220</v>
      </c>
      <c r="D40" s="10">
        <v>200</v>
      </c>
      <c r="E40" s="8">
        <f t="shared" si="0"/>
        <v>420</v>
      </c>
      <c r="F40" s="8">
        <f t="shared" si="5"/>
        <v>76</v>
      </c>
      <c r="G40" s="12" t="s">
        <v>75</v>
      </c>
      <c r="H40" s="76">
        <v>220</v>
      </c>
      <c r="I40" s="10">
        <v>200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76">
        <v>220</v>
      </c>
      <c r="D41" s="10">
        <v>200</v>
      </c>
      <c r="E41" s="8">
        <f t="shared" si="0"/>
        <v>420</v>
      </c>
      <c r="F41" s="8">
        <f t="shared" si="5"/>
        <v>77</v>
      </c>
      <c r="G41" s="12" t="s">
        <v>77</v>
      </c>
      <c r="H41" s="76">
        <v>220</v>
      </c>
      <c r="I41" s="10">
        <v>200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76">
        <v>220</v>
      </c>
      <c r="D42" s="10">
        <v>200</v>
      </c>
      <c r="E42" s="8">
        <f t="shared" si="0"/>
        <v>420</v>
      </c>
      <c r="F42" s="8">
        <f t="shared" si="5"/>
        <v>78</v>
      </c>
      <c r="G42" s="12" t="s">
        <v>79</v>
      </c>
      <c r="H42" s="76">
        <v>220</v>
      </c>
      <c r="I42" s="10">
        <v>200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76">
        <v>220</v>
      </c>
      <c r="D43" s="10">
        <v>200</v>
      </c>
      <c r="E43" s="8">
        <f t="shared" si="0"/>
        <v>420</v>
      </c>
      <c r="F43" s="8">
        <f t="shared" si="5"/>
        <v>79</v>
      </c>
      <c r="G43" s="12" t="s">
        <v>81</v>
      </c>
      <c r="H43" s="76">
        <v>220</v>
      </c>
      <c r="I43" s="10">
        <v>200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76">
        <v>220</v>
      </c>
      <c r="D44" s="10">
        <v>200</v>
      </c>
      <c r="E44" s="8">
        <f t="shared" si="0"/>
        <v>420</v>
      </c>
      <c r="F44" s="8">
        <f t="shared" si="5"/>
        <v>80</v>
      </c>
      <c r="G44" s="12" t="s">
        <v>83</v>
      </c>
      <c r="H44" s="76">
        <v>220</v>
      </c>
      <c r="I44" s="10">
        <v>200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76">
        <v>220</v>
      </c>
      <c r="D45" s="10">
        <v>200</v>
      </c>
      <c r="E45" s="8">
        <f t="shared" si="0"/>
        <v>420</v>
      </c>
      <c r="F45" s="8">
        <f t="shared" si="5"/>
        <v>81</v>
      </c>
      <c r="G45" s="12" t="s">
        <v>85</v>
      </c>
      <c r="H45" s="76">
        <v>220</v>
      </c>
      <c r="I45" s="10">
        <v>200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76">
        <v>220</v>
      </c>
      <c r="D46" s="10">
        <v>200</v>
      </c>
      <c r="E46" s="8">
        <f t="shared" si="0"/>
        <v>420</v>
      </c>
      <c r="F46" s="8">
        <f t="shared" si="5"/>
        <v>82</v>
      </c>
      <c r="G46" s="12" t="s">
        <v>87</v>
      </c>
      <c r="H46" s="76">
        <v>220</v>
      </c>
      <c r="I46" s="10">
        <v>200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76">
        <v>220</v>
      </c>
      <c r="D47" s="10">
        <v>200</v>
      </c>
      <c r="E47" s="8">
        <f t="shared" si="0"/>
        <v>420</v>
      </c>
      <c r="F47" s="8">
        <f t="shared" si="5"/>
        <v>83</v>
      </c>
      <c r="G47" s="12" t="s">
        <v>89</v>
      </c>
      <c r="H47" s="76">
        <v>220</v>
      </c>
      <c r="I47" s="10">
        <v>200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76">
        <v>220</v>
      </c>
      <c r="D48" s="10">
        <v>200</v>
      </c>
      <c r="E48" s="8">
        <f t="shared" si="0"/>
        <v>420</v>
      </c>
      <c r="F48" s="8">
        <f t="shared" si="5"/>
        <v>84</v>
      </c>
      <c r="G48" s="12" t="s">
        <v>91</v>
      </c>
      <c r="H48" s="76">
        <v>220</v>
      </c>
      <c r="I48" s="10">
        <v>200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76">
        <v>220</v>
      </c>
      <c r="D49" s="10">
        <v>200</v>
      </c>
      <c r="E49" s="8">
        <f t="shared" si="0"/>
        <v>420</v>
      </c>
      <c r="F49" s="8">
        <f t="shared" si="5"/>
        <v>85</v>
      </c>
      <c r="G49" s="12" t="s">
        <v>93</v>
      </c>
      <c r="H49" s="76">
        <v>220</v>
      </c>
      <c r="I49" s="10">
        <v>200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76">
        <v>220</v>
      </c>
      <c r="D50" s="10">
        <v>200</v>
      </c>
      <c r="E50" s="8">
        <f t="shared" si="0"/>
        <v>420</v>
      </c>
      <c r="F50" s="8">
        <f t="shared" si="5"/>
        <v>86</v>
      </c>
      <c r="G50" s="12" t="s">
        <v>95</v>
      </c>
      <c r="H50" s="76">
        <v>220</v>
      </c>
      <c r="I50" s="10">
        <v>200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76">
        <v>220</v>
      </c>
      <c r="D51" s="10">
        <v>200</v>
      </c>
      <c r="E51" s="8">
        <f t="shared" si="0"/>
        <v>420</v>
      </c>
      <c r="F51" s="8">
        <f t="shared" si="5"/>
        <v>87</v>
      </c>
      <c r="G51" s="12" t="s">
        <v>97</v>
      </c>
      <c r="H51" s="76">
        <v>220</v>
      </c>
      <c r="I51" s="10">
        <v>200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76">
        <v>220</v>
      </c>
      <c r="D52" s="10">
        <v>200</v>
      </c>
      <c r="E52" s="8">
        <f t="shared" si="0"/>
        <v>420</v>
      </c>
      <c r="F52" s="8">
        <f t="shared" si="5"/>
        <v>88</v>
      </c>
      <c r="G52" s="12" t="s">
        <v>99</v>
      </c>
      <c r="H52" s="76">
        <v>220</v>
      </c>
      <c r="I52" s="10">
        <v>200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76">
        <v>220</v>
      </c>
      <c r="D53" s="10">
        <v>200</v>
      </c>
      <c r="E53" s="8">
        <f t="shared" si="0"/>
        <v>420</v>
      </c>
      <c r="F53" s="8">
        <f t="shared" si="5"/>
        <v>89</v>
      </c>
      <c r="G53" s="12" t="s">
        <v>101</v>
      </c>
      <c r="H53" s="76">
        <v>220</v>
      </c>
      <c r="I53" s="10">
        <v>200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76">
        <v>220</v>
      </c>
      <c r="D54" s="10">
        <v>200</v>
      </c>
      <c r="E54" s="8">
        <f t="shared" si="0"/>
        <v>420</v>
      </c>
      <c r="F54" s="8">
        <f t="shared" si="5"/>
        <v>90</v>
      </c>
      <c r="G54" s="12" t="s">
        <v>103</v>
      </c>
      <c r="H54" s="76">
        <v>220</v>
      </c>
      <c r="I54" s="10">
        <v>200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76">
        <v>220</v>
      </c>
      <c r="D55" s="10">
        <v>200</v>
      </c>
      <c r="E55" s="8">
        <f t="shared" si="0"/>
        <v>420</v>
      </c>
      <c r="F55" s="8">
        <f t="shared" si="5"/>
        <v>91</v>
      </c>
      <c r="G55" s="12" t="s">
        <v>105</v>
      </c>
      <c r="H55" s="76">
        <v>220</v>
      </c>
      <c r="I55" s="10">
        <v>200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76">
        <v>220</v>
      </c>
      <c r="D56" s="10">
        <v>200</v>
      </c>
      <c r="E56" s="8">
        <f t="shared" si="0"/>
        <v>420</v>
      </c>
      <c r="F56" s="8">
        <f t="shared" si="5"/>
        <v>92</v>
      </c>
      <c r="G56" s="12" t="s">
        <v>107</v>
      </c>
      <c r="H56" s="76">
        <v>220</v>
      </c>
      <c r="I56" s="10">
        <v>200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76">
        <v>220</v>
      </c>
      <c r="D57" s="10">
        <v>200</v>
      </c>
      <c r="E57" s="8">
        <f t="shared" si="0"/>
        <v>420</v>
      </c>
      <c r="F57" s="8">
        <f t="shared" si="5"/>
        <v>93</v>
      </c>
      <c r="G57" s="12" t="s">
        <v>109</v>
      </c>
      <c r="H57" s="76">
        <v>220</v>
      </c>
      <c r="I57" s="10">
        <v>200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76">
        <v>220</v>
      </c>
      <c r="D58" s="10">
        <v>200</v>
      </c>
      <c r="E58" s="8">
        <f t="shared" si="0"/>
        <v>420</v>
      </c>
      <c r="F58" s="8">
        <f t="shared" si="5"/>
        <v>94</v>
      </c>
      <c r="G58" s="12" t="s">
        <v>111</v>
      </c>
      <c r="H58" s="76">
        <v>220</v>
      </c>
      <c r="I58" s="10">
        <v>200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76">
        <v>220</v>
      </c>
      <c r="D59" s="10">
        <v>200</v>
      </c>
      <c r="E59" s="17">
        <f t="shared" si="0"/>
        <v>420</v>
      </c>
      <c r="F59" s="17">
        <f t="shared" si="5"/>
        <v>95</v>
      </c>
      <c r="G59" s="18" t="s">
        <v>113</v>
      </c>
      <c r="H59" s="76">
        <v>220</v>
      </c>
      <c r="I59" s="10">
        <v>200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76">
        <v>220</v>
      </c>
      <c r="D60" s="10">
        <v>200</v>
      </c>
      <c r="E60" s="17">
        <f t="shared" si="0"/>
        <v>420</v>
      </c>
      <c r="F60" s="17">
        <f t="shared" si="5"/>
        <v>96</v>
      </c>
      <c r="G60" s="18" t="s">
        <v>115</v>
      </c>
      <c r="H60" s="76">
        <v>220</v>
      </c>
      <c r="I60" s="10">
        <v>200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19" t="s">
        <v>255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263</v>
      </c>
      <c r="F63" s="127"/>
      <c r="G63" s="128"/>
      <c r="H63" s="21">
        <v>0</v>
      </c>
      <c r="I63" s="21">
        <v>4.9119999999999999</v>
      </c>
      <c r="J63" s="21">
        <f>H63+I63</f>
        <v>4.9119999999999999</v>
      </c>
      <c r="K63" s="2"/>
      <c r="L63" s="22">
        <f>106.166+116.666</f>
        <v>222.83199999999999</v>
      </c>
      <c r="M63" s="32">
        <f>L63/1000</f>
        <v>0.222832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264</v>
      </c>
      <c r="F64" s="130"/>
      <c r="G64" s="131"/>
      <c r="H64" s="36">
        <f>K82</f>
        <v>0</v>
      </c>
      <c r="I64" s="36">
        <f>L82</f>
        <v>0.222832</v>
      </c>
      <c r="J64" s="36">
        <f>H64+I64</f>
        <v>0.222832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266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5.0999999999999997E-2</v>
      </c>
      <c r="N66" s="28">
        <v>0.56999999999999995</v>
      </c>
      <c r="O66" s="29">
        <f>M66+N66</f>
        <v>0.621</v>
      </c>
      <c r="P66" s="29">
        <f>O66/J63*100</f>
        <v>12.642508143322475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I63+I64-N66-0.018-M66-0.018</f>
        <v>4.4778320000000003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0.18657633333333334</v>
      </c>
      <c r="O69" s="23"/>
      <c r="P69" s="32">
        <f>M69+N69</f>
        <v>0.40657633333333332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186.57633333333334</v>
      </c>
      <c r="O70" s="23"/>
      <c r="P70" s="29">
        <f>M70+N70</f>
        <v>406.57633333333331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93"/>
      <c r="F72" s="2"/>
      <c r="G72" s="2"/>
      <c r="H72" s="2"/>
      <c r="I72" s="2"/>
      <c r="J72" s="9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0.33200000000000002</v>
      </c>
      <c r="M81" s="32">
        <f>K81+L81</f>
        <v>0.33200000000000002</v>
      </c>
      <c r="N81" s="32">
        <f>M81-M63</f>
        <v>0.10916800000000002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0.222832</v>
      </c>
      <c r="M82" s="32">
        <f>K82+L82</f>
        <v>0.222832</v>
      </c>
      <c r="N82" s="32">
        <f>N81/2</f>
        <v>5.4584000000000008E-2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7" workbookViewId="0">
      <selection activeCell="L11" sqref="L11:N38"/>
    </sheetView>
  </sheetViews>
  <sheetFormatPr defaultColWidth="14.42578125" defaultRowHeight="15" x14ac:dyDescent="0.25"/>
  <cols>
    <col min="1" max="1" width="10.5703125" style="96" customWidth="1"/>
    <col min="2" max="2" width="18.5703125" style="96" customWidth="1"/>
    <col min="3" max="4" width="12.7109375" style="96" customWidth="1"/>
    <col min="5" max="5" width="14.7109375" style="96" customWidth="1"/>
    <col min="6" max="6" width="12.42578125" style="96" customWidth="1"/>
    <col min="7" max="7" width="15.140625" style="96" customWidth="1"/>
    <col min="8" max="9" width="12.7109375" style="96" customWidth="1"/>
    <col min="10" max="10" width="15" style="96" customWidth="1"/>
    <col min="11" max="11" width="9.140625" style="96" customWidth="1"/>
    <col min="12" max="12" width="13" style="96" customWidth="1"/>
    <col min="13" max="13" width="12.7109375" style="96" customWidth="1"/>
    <col min="14" max="14" width="14.28515625" style="96" customWidth="1"/>
    <col min="15" max="15" width="7.85546875" style="96" customWidth="1"/>
    <col min="16" max="17" width="9.140625" style="96" customWidth="1"/>
    <col min="18" max="16384" width="14.42578125" style="96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268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283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272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76">
        <v>220</v>
      </c>
      <c r="D13" s="10">
        <v>203</v>
      </c>
      <c r="E13" s="11">
        <f t="shared" ref="E13:E60" si="0">SUM(C13,D13)</f>
        <v>423</v>
      </c>
      <c r="F13" s="8">
        <v>49</v>
      </c>
      <c r="G13" s="12" t="s">
        <v>21</v>
      </c>
      <c r="H13" s="84">
        <v>220</v>
      </c>
      <c r="I13" s="10">
        <v>203</v>
      </c>
      <c r="J13" s="8">
        <f t="shared" ref="J13:J60" si="1">SUM(H13,I13)</f>
        <v>423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76">
        <v>220</v>
      </c>
      <c r="D14" s="10">
        <v>203</v>
      </c>
      <c r="E14" s="11">
        <f t="shared" si="0"/>
        <v>423</v>
      </c>
      <c r="F14" s="8">
        <f t="shared" ref="F14:F36" si="3">F13+1</f>
        <v>50</v>
      </c>
      <c r="G14" s="12" t="s">
        <v>23</v>
      </c>
      <c r="H14" s="84">
        <v>220</v>
      </c>
      <c r="I14" s="10">
        <v>203</v>
      </c>
      <c r="J14" s="8">
        <f t="shared" si="1"/>
        <v>423</v>
      </c>
      <c r="K14" s="2"/>
      <c r="L14" s="2" t="s">
        <v>20</v>
      </c>
      <c r="M14" s="7">
        <f>AVERAGE(C13:C16)</f>
        <v>220</v>
      </c>
      <c r="N14" s="7">
        <f>AVERAGE(D13:D16)</f>
        <v>203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76">
        <v>220</v>
      </c>
      <c r="D15" s="10">
        <v>203</v>
      </c>
      <c r="E15" s="11">
        <f t="shared" si="0"/>
        <v>423</v>
      </c>
      <c r="F15" s="8">
        <f t="shared" si="3"/>
        <v>51</v>
      </c>
      <c r="G15" s="12" t="s">
        <v>25</v>
      </c>
      <c r="H15" s="84">
        <v>220</v>
      </c>
      <c r="I15" s="10">
        <v>203</v>
      </c>
      <c r="J15" s="8">
        <f t="shared" si="1"/>
        <v>423</v>
      </c>
      <c r="K15" s="2"/>
      <c r="L15" s="2" t="s">
        <v>28</v>
      </c>
      <c r="M15" s="7">
        <f>AVERAGE(C17:C20)</f>
        <v>220</v>
      </c>
      <c r="N15" s="7">
        <f>AVERAGE(D17:D20)</f>
        <v>203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76">
        <v>220</v>
      </c>
      <c r="D16" s="10">
        <v>203</v>
      </c>
      <c r="E16" s="11">
        <f t="shared" si="0"/>
        <v>423</v>
      </c>
      <c r="F16" s="8">
        <f t="shared" si="3"/>
        <v>52</v>
      </c>
      <c r="G16" s="12" t="s">
        <v>27</v>
      </c>
      <c r="H16" s="55">
        <v>0</v>
      </c>
      <c r="I16" s="10">
        <v>203</v>
      </c>
      <c r="J16" s="8">
        <f t="shared" si="1"/>
        <v>203</v>
      </c>
      <c r="K16" s="2"/>
      <c r="L16" s="2" t="s">
        <v>36</v>
      </c>
      <c r="M16" s="7">
        <f>AVERAGE(C21:C24)</f>
        <v>220</v>
      </c>
      <c r="N16" s="7">
        <f>AVERAGE(D21:D24)</f>
        <v>203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76">
        <v>220</v>
      </c>
      <c r="D17" s="10">
        <v>203</v>
      </c>
      <c r="E17" s="11">
        <f t="shared" si="0"/>
        <v>423</v>
      </c>
      <c r="F17" s="8">
        <f t="shared" si="3"/>
        <v>53</v>
      </c>
      <c r="G17" s="12" t="s">
        <v>29</v>
      </c>
      <c r="H17" s="55">
        <v>0</v>
      </c>
      <c r="I17" s="10">
        <v>203</v>
      </c>
      <c r="J17" s="8">
        <f t="shared" si="1"/>
        <v>203</v>
      </c>
      <c r="K17" s="2"/>
      <c r="L17" s="2" t="s">
        <v>44</v>
      </c>
      <c r="M17" s="7">
        <f>AVERAGE(C25:C28)</f>
        <v>220</v>
      </c>
      <c r="N17" s="7">
        <f>AVERAGE(D25:D28)</f>
        <v>203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76">
        <v>220</v>
      </c>
      <c r="D18" s="10">
        <v>203</v>
      </c>
      <c r="E18" s="11">
        <f t="shared" si="0"/>
        <v>423</v>
      </c>
      <c r="F18" s="8">
        <f t="shared" si="3"/>
        <v>54</v>
      </c>
      <c r="G18" s="12" t="s">
        <v>31</v>
      </c>
      <c r="H18" s="55">
        <v>0</v>
      </c>
      <c r="I18" s="10">
        <v>203</v>
      </c>
      <c r="J18" s="8">
        <f t="shared" si="1"/>
        <v>203</v>
      </c>
      <c r="K18" s="2"/>
      <c r="L18" s="2" t="s">
        <v>52</v>
      </c>
      <c r="M18" s="7">
        <f>AVERAGE(C29:C32)</f>
        <v>220</v>
      </c>
      <c r="N18" s="7">
        <f>AVERAGE(D29:D32)</f>
        <v>203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76">
        <v>220</v>
      </c>
      <c r="D19" s="10">
        <v>203</v>
      </c>
      <c r="E19" s="11">
        <f t="shared" si="0"/>
        <v>423</v>
      </c>
      <c r="F19" s="8">
        <f t="shared" si="3"/>
        <v>55</v>
      </c>
      <c r="G19" s="12" t="s">
        <v>33</v>
      </c>
      <c r="H19" s="55">
        <v>0</v>
      </c>
      <c r="I19" s="10">
        <v>203</v>
      </c>
      <c r="J19" s="8">
        <f t="shared" si="1"/>
        <v>203</v>
      </c>
      <c r="K19" s="2"/>
      <c r="L19" s="2" t="s">
        <v>60</v>
      </c>
      <c r="M19" s="7">
        <f>AVERAGE(C33:C36)</f>
        <v>220</v>
      </c>
      <c r="N19" s="7">
        <f>AVERAGE(D33:D36)</f>
        <v>203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76">
        <v>220</v>
      </c>
      <c r="D20" s="10">
        <v>203</v>
      </c>
      <c r="E20" s="11">
        <f t="shared" si="0"/>
        <v>423</v>
      </c>
      <c r="F20" s="8">
        <f t="shared" si="3"/>
        <v>56</v>
      </c>
      <c r="G20" s="12" t="s">
        <v>35</v>
      </c>
      <c r="H20" s="55">
        <v>0</v>
      </c>
      <c r="I20" s="10">
        <v>203</v>
      </c>
      <c r="J20" s="8">
        <f t="shared" si="1"/>
        <v>203</v>
      </c>
      <c r="K20" s="2"/>
      <c r="L20" s="2" t="s">
        <v>68</v>
      </c>
      <c r="M20" s="7">
        <f>AVERAGE(C37:C40)</f>
        <v>220</v>
      </c>
      <c r="N20" s="7">
        <f>AVERAGE(D37:D40)</f>
        <v>203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76">
        <v>220</v>
      </c>
      <c r="D21" s="10">
        <v>203</v>
      </c>
      <c r="E21" s="11">
        <f t="shared" si="0"/>
        <v>423</v>
      </c>
      <c r="F21" s="8">
        <f t="shared" si="3"/>
        <v>57</v>
      </c>
      <c r="G21" s="12" t="s">
        <v>37</v>
      </c>
      <c r="H21" s="55">
        <v>0</v>
      </c>
      <c r="I21" s="10">
        <v>203</v>
      </c>
      <c r="J21" s="8">
        <f t="shared" si="1"/>
        <v>203</v>
      </c>
      <c r="K21" s="2"/>
      <c r="L21" s="2" t="s">
        <v>76</v>
      </c>
      <c r="M21" s="7">
        <f>AVERAGE(C41:C44)</f>
        <v>220</v>
      </c>
      <c r="N21" s="7">
        <f>AVERAGE(D41:D44)</f>
        <v>203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76">
        <v>220</v>
      </c>
      <c r="D22" s="10">
        <v>203</v>
      </c>
      <c r="E22" s="11">
        <f t="shared" si="0"/>
        <v>423</v>
      </c>
      <c r="F22" s="8">
        <f t="shared" si="3"/>
        <v>58</v>
      </c>
      <c r="G22" s="12" t="s">
        <v>39</v>
      </c>
      <c r="H22" s="55">
        <v>0</v>
      </c>
      <c r="I22" s="10">
        <v>203</v>
      </c>
      <c r="J22" s="8">
        <f t="shared" si="1"/>
        <v>203</v>
      </c>
      <c r="K22" s="2"/>
      <c r="L22" s="2" t="s">
        <v>84</v>
      </c>
      <c r="M22" s="7">
        <f>AVERAGE(C45:C48)</f>
        <v>220</v>
      </c>
      <c r="N22" s="7">
        <f>AVERAGE(D45:D48)</f>
        <v>203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76">
        <v>220</v>
      </c>
      <c r="D23" s="10">
        <v>203</v>
      </c>
      <c r="E23" s="11">
        <f t="shared" si="0"/>
        <v>423</v>
      </c>
      <c r="F23" s="8">
        <f t="shared" si="3"/>
        <v>59</v>
      </c>
      <c r="G23" s="12" t="s">
        <v>41</v>
      </c>
      <c r="H23" s="55">
        <v>0</v>
      </c>
      <c r="I23" s="10">
        <v>203</v>
      </c>
      <c r="J23" s="8">
        <f t="shared" si="1"/>
        <v>203</v>
      </c>
      <c r="K23" s="2"/>
      <c r="L23" s="2" t="s">
        <v>92</v>
      </c>
      <c r="M23" s="7">
        <f>AVERAGE(C49:C52)</f>
        <v>220</v>
      </c>
      <c r="N23" s="7">
        <f>AVERAGE(D49:D52)</f>
        <v>203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76">
        <v>220</v>
      </c>
      <c r="D24" s="10">
        <v>203</v>
      </c>
      <c r="E24" s="11">
        <f t="shared" si="0"/>
        <v>423</v>
      </c>
      <c r="F24" s="8">
        <f t="shared" si="3"/>
        <v>60</v>
      </c>
      <c r="G24" s="12" t="s">
        <v>43</v>
      </c>
      <c r="H24" s="55">
        <v>0</v>
      </c>
      <c r="I24" s="10">
        <v>203</v>
      </c>
      <c r="J24" s="8">
        <f t="shared" si="1"/>
        <v>203</v>
      </c>
      <c r="K24" s="2"/>
      <c r="L24" s="13" t="s">
        <v>100</v>
      </c>
      <c r="M24" s="7">
        <f>AVERAGE(C53:C56)</f>
        <v>220</v>
      </c>
      <c r="N24" s="7">
        <f>AVERAGE(D53:D56)</f>
        <v>203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76">
        <v>220</v>
      </c>
      <c r="D25" s="10">
        <v>203</v>
      </c>
      <c r="E25" s="11">
        <f t="shared" si="0"/>
        <v>423</v>
      </c>
      <c r="F25" s="8">
        <f t="shared" si="3"/>
        <v>61</v>
      </c>
      <c r="G25" s="12" t="s">
        <v>45</v>
      </c>
      <c r="H25" s="55">
        <v>0</v>
      </c>
      <c r="I25" s="10">
        <v>203</v>
      </c>
      <c r="J25" s="8">
        <f t="shared" si="1"/>
        <v>203</v>
      </c>
      <c r="K25" s="2"/>
      <c r="L25" s="16" t="s">
        <v>108</v>
      </c>
      <c r="M25" s="7">
        <f>AVERAGE(C57:C60)</f>
        <v>220</v>
      </c>
      <c r="N25" s="7">
        <f>AVERAGE(D57:D60)</f>
        <v>203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76">
        <v>220</v>
      </c>
      <c r="D26" s="10">
        <v>203</v>
      </c>
      <c r="E26" s="11">
        <f t="shared" si="0"/>
        <v>423</v>
      </c>
      <c r="F26" s="8">
        <f t="shared" si="3"/>
        <v>62</v>
      </c>
      <c r="G26" s="12" t="s">
        <v>47</v>
      </c>
      <c r="H26" s="55">
        <v>0</v>
      </c>
      <c r="I26" s="10">
        <v>203</v>
      </c>
      <c r="J26" s="8">
        <f t="shared" si="1"/>
        <v>203</v>
      </c>
      <c r="K26" s="2"/>
      <c r="L26" s="16" t="s">
        <v>21</v>
      </c>
      <c r="M26" s="7">
        <f>AVERAGE(H13:H16)</f>
        <v>165</v>
      </c>
      <c r="N26" s="7">
        <f>AVERAGE(I13:I16)</f>
        <v>203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76">
        <v>220</v>
      </c>
      <c r="D27" s="10">
        <v>203</v>
      </c>
      <c r="E27" s="11">
        <f t="shared" si="0"/>
        <v>423</v>
      </c>
      <c r="F27" s="8">
        <f t="shared" si="3"/>
        <v>63</v>
      </c>
      <c r="G27" s="12" t="s">
        <v>49</v>
      </c>
      <c r="H27" s="55">
        <v>0</v>
      </c>
      <c r="I27" s="10">
        <v>203</v>
      </c>
      <c r="J27" s="8">
        <f t="shared" si="1"/>
        <v>203</v>
      </c>
      <c r="K27" s="2"/>
      <c r="L27" s="24" t="s">
        <v>29</v>
      </c>
      <c r="M27" s="7">
        <f>AVERAGE(H17:H20)</f>
        <v>0</v>
      </c>
      <c r="N27" s="7">
        <f>AVERAGE(I17:I20)</f>
        <v>203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76">
        <v>220</v>
      </c>
      <c r="D28" s="10">
        <v>203</v>
      </c>
      <c r="E28" s="11">
        <f t="shared" si="0"/>
        <v>423</v>
      </c>
      <c r="F28" s="8">
        <f t="shared" si="3"/>
        <v>64</v>
      </c>
      <c r="G28" s="12" t="s">
        <v>51</v>
      </c>
      <c r="H28" s="55">
        <v>0</v>
      </c>
      <c r="I28" s="10">
        <v>203</v>
      </c>
      <c r="J28" s="8">
        <f t="shared" si="1"/>
        <v>203</v>
      </c>
      <c r="K28" s="2"/>
      <c r="L28" s="2" t="s">
        <v>37</v>
      </c>
      <c r="M28" s="7">
        <f>AVERAGE(H21:H24)</f>
        <v>0</v>
      </c>
      <c r="N28" s="7">
        <f>AVERAGE(I21:I24)</f>
        <v>203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76">
        <v>220</v>
      </c>
      <c r="D29" s="10">
        <v>203</v>
      </c>
      <c r="E29" s="11">
        <f t="shared" si="0"/>
        <v>423</v>
      </c>
      <c r="F29" s="8">
        <f t="shared" si="3"/>
        <v>65</v>
      </c>
      <c r="G29" s="12" t="s">
        <v>53</v>
      </c>
      <c r="H29" s="55">
        <v>0</v>
      </c>
      <c r="I29" s="10">
        <v>203</v>
      </c>
      <c r="J29" s="8">
        <f t="shared" si="1"/>
        <v>203</v>
      </c>
      <c r="K29" s="2"/>
      <c r="L29" s="2" t="s">
        <v>45</v>
      </c>
      <c r="M29" s="7">
        <f>AVERAGE(H25:H28)</f>
        <v>0</v>
      </c>
      <c r="N29" s="7">
        <f>AVERAGE(I25:I28)</f>
        <v>203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76">
        <v>220</v>
      </c>
      <c r="D30" s="10">
        <v>203</v>
      </c>
      <c r="E30" s="11">
        <f t="shared" si="0"/>
        <v>423</v>
      </c>
      <c r="F30" s="8">
        <f t="shared" si="3"/>
        <v>66</v>
      </c>
      <c r="G30" s="12" t="s">
        <v>55</v>
      </c>
      <c r="H30" s="55">
        <v>0</v>
      </c>
      <c r="I30" s="10">
        <v>203</v>
      </c>
      <c r="J30" s="8">
        <f t="shared" si="1"/>
        <v>203</v>
      </c>
      <c r="K30" s="2"/>
      <c r="L30" s="2" t="s">
        <v>53</v>
      </c>
      <c r="M30" s="7">
        <f>AVERAGE(H29:H32)</f>
        <v>0</v>
      </c>
      <c r="N30" s="7">
        <f>AVERAGE(I29:I32)</f>
        <v>203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76">
        <v>220</v>
      </c>
      <c r="D31" s="10">
        <v>203</v>
      </c>
      <c r="E31" s="11">
        <f t="shared" si="0"/>
        <v>423</v>
      </c>
      <c r="F31" s="8">
        <f t="shared" si="3"/>
        <v>67</v>
      </c>
      <c r="G31" s="12" t="s">
        <v>57</v>
      </c>
      <c r="H31" s="55">
        <v>0</v>
      </c>
      <c r="I31" s="10">
        <v>203</v>
      </c>
      <c r="J31" s="8">
        <f t="shared" si="1"/>
        <v>203</v>
      </c>
      <c r="K31" s="2"/>
      <c r="L31" s="2" t="s">
        <v>61</v>
      </c>
      <c r="M31" s="7">
        <f>AVERAGE(H33:H36)</f>
        <v>0</v>
      </c>
      <c r="N31" s="7">
        <f>AVERAGE(I33:I36)</f>
        <v>203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76">
        <v>220</v>
      </c>
      <c r="D32" s="10">
        <v>203</v>
      </c>
      <c r="E32" s="11">
        <f t="shared" si="0"/>
        <v>423</v>
      </c>
      <c r="F32" s="8">
        <f t="shared" si="3"/>
        <v>68</v>
      </c>
      <c r="G32" s="12" t="s">
        <v>59</v>
      </c>
      <c r="H32" s="55">
        <v>0</v>
      </c>
      <c r="I32" s="10">
        <v>203</v>
      </c>
      <c r="J32" s="8">
        <f t="shared" si="1"/>
        <v>203</v>
      </c>
      <c r="K32" s="2"/>
      <c r="L32" s="2" t="s">
        <v>69</v>
      </c>
      <c r="M32" s="7">
        <f>AVERAGE(H37:H40)</f>
        <v>0</v>
      </c>
      <c r="N32" s="7">
        <f>AVERAGE(I37:I40)</f>
        <v>203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76">
        <v>220</v>
      </c>
      <c r="D33" s="10">
        <v>203</v>
      </c>
      <c r="E33" s="11">
        <f t="shared" si="0"/>
        <v>423</v>
      </c>
      <c r="F33" s="8">
        <f t="shared" si="3"/>
        <v>69</v>
      </c>
      <c r="G33" s="12" t="s">
        <v>61</v>
      </c>
      <c r="H33" s="55">
        <v>0</v>
      </c>
      <c r="I33" s="10">
        <v>203</v>
      </c>
      <c r="J33" s="8">
        <f t="shared" si="1"/>
        <v>203</v>
      </c>
      <c r="K33" s="2"/>
      <c r="L33" s="2" t="s">
        <v>77</v>
      </c>
      <c r="M33" s="7">
        <f>AVERAGE(H41:H44)</f>
        <v>0</v>
      </c>
      <c r="N33" s="7">
        <f>AVERAGE(I41:I44)</f>
        <v>203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76">
        <v>220</v>
      </c>
      <c r="D34" s="10">
        <v>203</v>
      </c>
      <c r="E34" s="11">
        <f t="shared" si="0"/>
        <v>423</v>
      </c>
      <c r="F34" s="8">
        <f t="shared" si="3"/>
        <v>70</v>
      </c>
      <c r="G34" s="12" t="s">
        <v>63</v>
      </c>
      <c r="H34" s="55">
        <v>0</v>
      </c>
      <c r="I34" s="10">
        <v>203</v>
      </c>
      <c r="J34" s="8">
        <f t="shared" si="1"/>
        <v>203</v>
      </c>
      <c r="K34" s="2"/>
      <c r="L34" s="2" t="s">
        <v>85</v>
      </c>
      <c r="M34" s="7">
        <f>AVERAGE(H45:H48)</f>
        <v>0</v>
      </c>
      <c r="N34" s="7">
        <f>AVERAGE(I45:I48)</f>
        <v>203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76">
        <v>220</v>
      </c>
      <c r="D35" s="10">
        <v>203</v>
      </c>
      <c r="E35" s="11">
        <f t="shared" si="0"/>
        <v>423</v>
      </c>
      <c r="F35" s="8">
        <f t="shared" si="3"/>
        <v>71</v>
      </c>
      <c r="G35" s="12" t="s">
        <v>65</v>
      </c>
      <c r="H35" s="55">
        <v>0</v>
      </c>
      <c r="I35" s="10">
        <v>203</v>
      </c>
      <c r="J35" s="8">
        <f t="shared" si="1"/>
        <v>203</v>
      </c>
      <c r="K35" s="2"/>
      <c r="L35" s="2" t="s">
        <v>93</v>
      </c>
      <c r="M35" s="7">
        <f>AVERAGE(H49:H52)</f>
        <v>0</v>
      </c>
      <c r="N35" s="7">
        <f>AVERAGE(I49:I52)</f>
        <v>203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76">
        <v>220</v>
      </c>
      <c r="D36" s="10">
        <v>203</v>
      </c>
      <c r="E36" s="11">
        <f t="shared" si="0"/>
        <v>423</v>
      </c>
      <c r="F36" s="8">
        <f t="shared" si="3"/>
        <v>72</v>
      </c>
      <c r="G36" s="12" t="s">
        <v>67</v>
      </c>
      <c r="H36" s="55">
        <v>0</v>
      </c>
      <c r="I36" s="10">
        <v>203</v>
      </c>
      <c r="J36" s="8">
        <f t="shared" si="1"/>
        <v>203</v>
      </c>
      <c r="K36" s="2"/>
      <c r="L36" s="110" t="s">
        <v>101</v>
      </c>
      <c r="M36" s="7">
        <f>AVERAGE(H53:H56)</f>
        <v>0</v>
      </c>
      <c r="N36" s="7">
        <f>AVERAGE(I53:I56)</f>
        <v>203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76">
        <v>220</v>
      </c>
      <c r="D37" s="10">
        <v>203</v>
      </c>
      <c r="E37" s="11">
        <f t="shared" si="0"/>
        <v>423</v>
      </c>
      <c r="F37" s="8">
        <v>73</v>
      </c>
      <c r="G37" s="12" t="s">
        <v>69</v>
      </c>
      <c r="H37" s="55">
        <v>0</v>
      </c>
      <c r="I37" s="10">
        <v>203</v>
      </c>
      <c r="J37" s="8">
        <f t="shared" si="1"/>
        <v>203</v>
      </c>
      <c r="K37" s="2"/>
      <c r="L37" s="110" t="s">
        <v>109</v>
      </c>
      <c r="M37" s="7">
        <f>AVERAGE(H57:H60)</f>
        <v>0</v>
      </c>
      <c r="N37" s="7">
        <f>AVERAGE(I57:I60)</f>
        <v>203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76">
        <v>220</v>
      </c>
      <c r="D38" s="10">
        <v>203</v>
      </c>
      <c r="E38" s="8">
        <f t="shared" si="0"/>
        <v>423</v>
      </c>
      <c r="F38" s="8">
        <f t="shared" ref="F38:F60" si="5">F37+1</f>
        <v>74</v>
      </c>
      <c r="G38" s="12" t="s">
        <v>71</v>
      </c>
      <c r="H38" s="55">
        <v>0</v>
      </c>
      <c r="I38" s="10">
        <v>203</v>
      </c>
      <c r="J38" s="8">
        <f t="shared" si="1"/>
        <v>203</v>
      </c>
      <c r="K38" s="2"/>
      <c r="L38" s="110" t="s">
        <v>312</v>
      </c>
      <c r="M38" s="110">
        <f>AVERAGE(M14:M37)</f>
        <v>116.875</v>
      </c>
      <c r="N38" s="110">
        <f>AVERAGE(N14:N37)</f>
        <v>203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76">
        <v>220</v>
      </c>
      <c r="D39" s="10">
        <v>203</v>
      </c>
      <c r="E39" s="8">
        <f t="shared" si="0"/>
        <v>423</v>
      </c>
      <c r="F39" s="8">
        <f t="shared" si="5"/>
        <v>75</v>
      </c>
      <c r="G39" s="12" t="s">
        <v>73</v>
      </c>
      <c r="H39" s="55">
        <v>0</v>
      </c>
      <c r="I39" s="10">
        <v>203</v>
      </c>
      <c r="J39" s="8">
        <f t="shared" si="1"/>
        <v>203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76">
        <v>220</v>
      </c>
      <c r="D40" s="10">
        <v>203</v>
      </c>
      <c r="E40" s="8">
        <f t="shared" si="0"/>
        <v>423</v>
      </c>
      <c r="F40" s="8">
        <f t="shared" si="5"/>
        <v>76</v>
      </c>
      <c r="G40" s="12" t="s">
        <v>75</v>
      </c>
      <c r="H40" s="55">
        <v>0</v>
      </c>
      <c r="I40" s="10">
        <v>203</v>
      </c>
      <c r="J40" s="8">
        <f t="shared" si="1"/>
        <v>203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76">
        <v>220</v>
      </c>
      <c r="D41" s="10">
        <v>203</v>
      </c>
      <c r="E41" s="8">
        <f t="shared" si="0"/>
        <v>423</v>
      </c>
      <c r="F41" s="8">
        <f t="shared" si="5"/>
        <v>77</v>
      </c>
      <c r="G41" s="12" t="s">
        <v>77</v>
      </c>
      <c r="H41" s="55">
        <v>0</v>
      </c>
      <c r="I41" s="10">
        <v>203</v>
      </c>
      <c r="J41" s="8">
        <f t="shared" si="1"/>
        <v>203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76">
        <v>220</v>
      </c>
      <c r="D42" s="10">
        <v>203</v>
      </c>
      <c r="E42" s="8">
        <f t="shared" si="0"/>
        <v>423</v>
      </c>
      <c r="F42" s="8">
        <f t="shared" si="5"/>
        <v>78</v>
      </c>
      <c r="G42" s="12" t="s">
        <v>79</v>
      </c>
      <c r="H42" s="55">
        <v>0</v>
      </c>
      <c r="I42" s="10">
        <v>203</v>
      </c>
      <c r="J42" s="8">
        <f t="shared" si="1"/>
        <v>203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76">
        <v>220</v>
      </c>
      <c r="D43" s="10">
        <v>203</v>
      </c>
      <c r="E43" s="8">
        <f t="shared" si="0"/>
        <v>423</v>
      </c>
      <c r="F43" s="8">
        <f t="shared" si="5"/>
        <v>79</v>
      </c>
      <c r="G43" s="12" t="s">
        <v>81</v>
      </c>
      <c r="H43" s="55">
        <v>0</v>
      </c>
      <c r="I43" s="10">
        <v>203</v>
      </c>
      <c r="J43" s="8">
        <f t="shared" si="1"/>
        <v>203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76">
        <v>220</v>
      </c>
      <c r="D44" s="10">
        <v>203</v>
      </c>
      <c r="E44" s="8">
        <f t="shared" si="0"/>
        <v>423</v>
      </c>
      <c r="F44" s="8">
        <f t="shared" si="5"/>
        <v>80</v>
      </c>
      <c r="G44" s="12" t="s">
        <v>83</v>
      </c>
      <c r="H44" s="55">
        <v>0</v>
      </c>
      <c r="I44" s="10">
        <v>203</v>
      </c>
      <c r="J44" s="8">
        <f t="shared" si="1"/>
        <v>203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76">
        <v>220</v>
      </c>
      <c r="D45" s="10">
        <v>203</v>
      </c>
      <c r="E45" s="8">
        <f t="shared" si="0"/>
        <v>423</v>
      </c>
      <c r="F45" s="8">
        <f t="shared" si="5"/>
        <v>81</v>
      </c>
      <c r="G45" s="12" t="s">
        <v>85</v>
      </c>
      <c r="H45" s="55">
        <v>0</v>
      </c>
      <c r="I45" s="10">
        <v>203</v>
      </c>
      <c r="J45" s="8">
        <f t="shared" si="1"/>
        <v>203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76">
        <v>220</v>
      </c>
      <c r="D46" s="10">
        <v>203</v>
      </c>
      <c r="E46" s="8">
        <f t="shared" si="0"/>
        <v>423</v>
      </c>
      <c r="F46" s="8">
        <f t="shared" si="5"/>
        <v>82</v>
      </c>
      <c r="G46" s="12" t="s">
        <v>87</v>
      </c>
      <c r="H46" s="55">
        <v>0</v>
      </c>
      <c r="I46" s="10">
        <v>203</v>
      </c>
      <c r="J46" s="8">
        <f t="shared" si="1"/>
        <v>203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76">
        <v>220</v>
      </c>
      <c r="D47" s="10">
        <v>203</v>
      </c>
      <c r="E47" s="8">
        <f t="shared" si="0"/>
        <v>423</v>
      </c>
      <c r="F47" s="8">
        <f t="shared" si="5"/>
        <v>83</v>
      </c>
      <c r="G47" s="12" t="s">
        <v>89</v>
      </c>
      <c r="H47" s="55">
        <v>0</v>
      </c>
      <c r="I47" s="10">
        <v>203</v>
      </c>
      <c r="J47" s="8">
        <f t="shared" si="1"/>
        <v>203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76">
        <v>220</v>
      </c>
      <c r="D48" s="10">
        <v>203</v>
      </c>
      <c r="E48" s="8">
        <f t="shared" si="0"/>
        <v>423</v>
      </c>
      <c r="F48" s="8">
        <f t="shared" si="5"/>
        <v>84</v>
      </c>
      <c r="G48" s="12" t="s">
        <v>91</v>
      </c>
      <c r="H48" s="55">
        <v>0</v>
      </c>
      <c r="I48" s="10">
        <v>203</v>
      </c>
      <c r="J48" s="8">
        <f t="shared" si="1"/>
        <v>203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76">
        <v>220</v>
      </c>
      <c r="D49" s="10">
        <v>203</v>
      </c>
      <c r="E49" s="8">
        <f t="shared" si="0"/>
        <v>423</v>
      </c>
      <c r="F49" s="8">
        <f t="shared" si="5"/>
        <v>85</v>
      </c>
      <c r="G49" s="12" t="s">
        <v>93</v>
      </c>
      <c r="H49" s="55">
        <v>0</v>
      </c>
      <c r="I49" s="10">
        <v>203</v>
      </c>
      <c r="J49" s="8">
        <f t="shared" si="1"/>
        <v>203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76">
        <v>220</v>
      </c>
      <c r="D50" s="10">
        <v>203</v>
      </c>
      <c r="E50" s="8">
        <f t="shared" si="0"/>
        <v>423</v>
      </c>
      <c r="F50" s="8">
        <f t="shared" si="5"/>
        <v>86</v>
      </c>
      <c r="G50" s="12" t="s">
        <v>95</v>
      </c>
      <c r="H50" s="55">
        <v>0</v>
      </c>
      <c r="I50" s="10">
        <v>203</v>
      </c>
      <c r="J50" s="8">
        <f t="shared" si="1"/>
        <v>203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76">
        <v>220</v>
      </c>
      <c r="D51" s="10">
        <v>203</v>
      </c>
      <c r="E51" s="8">
        <f t="shared" si="0"/>
        <v>423</v>
      </c>
      <c r="F51" s="8">
        <f t="shared" si="5"/>
        <v>87</v>
      </c>
      <c r="G51" s="12" t="s">
        <v>97</v>
      </c>
      <c r="H51" s="55">
        <v>0</v>
      </c>
      <c r="I51" s="10">
        <v>203</v>
      </c>
      <c r="J51" s="8">
        <f t="shared" si="1"/>
        <v>203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76">
        <v>220</v>
      </c>
      <c r="D52" s="10">
        <v>203</v>
      </c>
      <c r="E52" s="8">
        <f t="shared" si="0"/>
        <v>423</v>
      </c>
      <c r="F52" s="8">
        <f t="shared" si="5"/>
        <v>88</v>
      </c>
      <c r="G52" s="12" t="s">
        <v>99</v>
      </c>
      <c r="H52" s="55">
        <v>0</v>
      </c>
      <c r="I52" s="10">
        <v>203</v>
      </c>
      <c r="J52" s="8">
        <f t="shared" si="1"/>
        <v>203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76">
        <v>220</v>
      </c>
      <c r="D53" s="10">
        <v>203</v>
      </c>
      <c r="E53" s="8">
        <f t="shared" si="0"/>
        <v>423</v>
      </c>
      <c r="F53" s="8">
        <f t="shared" si="5"/>
        <v>89</v>
      </c>
      <c r="G53" s="12" t="s">
        <v>101</v>
      </c>
      <c r="H53" s="55">
        <v>0</v>
      </c>
      <c r="I53" s="10">
        <v>203</v>
      </c>
      <c r="J53" s="8">
        <f t="shared" si="1"/>
        <v>203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76">
        <v>220</v>
      </c>
      <c r="D54" s="10">
        <v>203</v>
      </c>
      <c r="E54" s="8">
        <f t="shared" si="0"/>
        <v>423</v>
      </c>
      <c r="F54" s="8">
        <f t="shared" si="5"/>
        <v>90</v>
      </c>
      <c r="G54" s="12" t="s">
        <v>103</v>
      </c>
      <c r="H54" s="55">
        <v>0</v>
      </c>
      <c r="I54" s="10">
        <v>203</v>
      </c>
      <c r="J54" s="8">
        <f t="shared" si="1"/>
        <v>203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76">
        <v>220</v>
      </c>
      <c r="D55" s="10">
        <v>203</v>
      </c>
      <c r="E55" s="8">
        <f t="shared" si="0"/>
        <v>423</v>
      </c>
      <c r="F55" s="8">
        <f t="shared" si="5"/>
        <v>91</v>
      </c>
      <c r="G55" s="12" t="s">
        <v>105</v>
      </c>
      <c r="H55" s="55">
        <v>0</v>
      </c>
      <c r="I55" s="10">
        <v>203</v>
      </c>
      <c r="J55" s="8">
        <f t="shared" si="1"/>
        <v>203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76">
        <v>220</v>
      </c>
      <c r="D56" s="10">
        <v>203</v>
      </c>
      <c r="E56" s="8">
        <f t="shared" si="0"/>
        <v>423</v>
      </c>
      <c r="F56" s="8">
        <f t="shared" si="5"/>
        <v>92</v>
      </c>
      <c r="G56" s="12" t="s">
        <v>107</v>
      </c>
      <c r="H56" s="55">
        <v>0</v>
      </c>
      <c r="I56" s="10">
        <v>203</v>
      </c>
      <c r="J56" s="8">
        <f t="shared" si="1"/>
        <v>203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76">
        <v>220</v>
      </c>
      <c r="D57" s="10">
        <v>203</v>
      </c>
      <c r="E57" s="8">
        <f t="shared" si="0"/>
        <v>423</v>
      </c>
      <c r="F57" s="8">
        <f t="shared" si="5"/>
        <v>93</v>
      </c>
      <c r="G57" s="12" t="s">
        <v>109</v>
      </c>
      <c r="H57" s="55">
        <v>0</v>
      </c>
      <c r="I57" s="10">
        <v>203</v>
      </c>
      <c r="J57" s="8">
        <f t="shared" si="1"/>
        <v>203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76">
        <v>220</v>
      </c>
      <c r="D58" s="10">
        <v>203</v>
      </c>
      <c r="E58" s="8">
        <f t="shared" si="0"/>
        <v>423</v>
      </c>
      <c r="F58" s="8">
        <f t="shared" si="5"/>
        <v>94</v>
      </c>
      <c r="G58" s="12" t="s">
        <v>111</v>
      </c>
      <c r="H58" s="55">
        <v>0</v>
      </c>
      <c r="I58" s="10">
        <v>203</v>
      </c>
      <c r="J58" s="8">
        <f t="shared" si="1"/>
        <v>203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76">
        <v>220</v>
      </c>
      <c r="D59" s="10">
        <v>203</v>
      </c>
      <c r="E59" s="17">
        <f t="shared" si="0"/>
        <v>423</v>
      </c>
      <c r="F59" s="17">
        <f t="shared" si="5"/>
        <v>95</v>
      </c>
      <c r="G59" s="18" t="s">
        <v>113</v>
      </c>
      <c r="H59" s="55">
        <v>0</v>
      </c>
      <c r="I59" s="10">
        <v>203</v>
      </c>
      <c r="J59" s="17">
        <f t="shared" si="1"/>
        <v>203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76">
        <v>220</v>
      </c>
      <c r="D60" s="10">
        <v>203</v>
      </c>
      <c r="E60" s="17">
        <f t="shared" si="0"/>
        <v>423</v>
      </c>
      <c r="F60" s="17">
        <f t="shared" si="5"/>
        <v>96</v>
      </c>
      <c r="G60" s="18" t="s">
        <v>115</v>
      </c>
      <c r="H60" s="55">
        <v>0</v>
      </c>
      <c r="I60" s="10">
        <v>203</v>
      </c>
      <c r="J60" s="17">
        <f t="shared" si="1"/>
        <v>203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109.5" customHeight="1" x14ac:dyDescent="0.25">
      <c r="A62" s="119" t="s">
        <v>282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269</v>
      </c>
      <c r="F63" s="127"/>
      <c r="G63" s="128"/>
      <c r="H63" s="21">
        <v>0</v>
      </c>
      <c r="I63" s="21">
        <v>5.056</v>
      </c>
      <c r="J63" s="21">
        <f>H63+I63</f>
        <v>5.056</v>
      </c>
      <c r="K63" s="2"/>
      <c r="L63" s="22">
        <f>436.333+137.5</f>
        <v>573.83300000000008</v>
      </c>
      <c r="M63" s="32">
        <f>L63/1000</f>
        <v>0.57383300000000004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270</v>
      </c>
      <c r="F64" s="130"/>
      <c r="G64" s="131"/>
      <c r="H64" s="36">
        <f>K82</f>
        <v>0</v>
      </c>
      <c r="I64" s="36">
        <f>L82</f>
        <v>0.57383300000000004</v>
      </c>
      <c r="J64" s="36">
        <f>H64+I64</f>
        <v>0.57383300000000004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271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4.8000000000000001E-2</v>
      </c>
      <c r="N66" s="28">
        <v>0.6</v>
      </c>
      <c r="O66" s="29">
        <f>M66+N66</f>
        <v>0.64800000000000002</v>
      </c>
      <c r="P66" s="29">
        <f>O66/J63*100</f>
        <v>12.81645569620253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I63+I64-N66-0.018-M66-0.018</f>
        <v>4.9458330000000004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0.20607637500000001</v>
      </c>
      <c r="O69" s="23"/>
      <c r="P69" s="32">
        <f>M69+N69</f>
        <v>0.42607637500000001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206.07637500000001</v>
      </c>
      <c r="O70" s="23"/>
      <c r="P70" s="29">
        <f>M70+N70</f>
        <v>426.07637499999998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95"/>
      <c r="F72" s="2"/>
      <c r="G72" s="2"/>
      <c r="H72" s="2"/>
      <c r="I72" s="2"/>
      <c r="J72" s="9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0.63400000000000001</v>
      </c>
      <c r="M81" s="32">
        <f>K81+L81</f>
        <v>0.63400000000000001</v>
      </c>
      <c r="N81" s="32">
        <f>M81-M63</f>
        <v>6.0166999999999971E-2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0.57383300000000004</v>
      </c>
      <c r="M82" s="32">
        <f>K82+L82</f>
        <v>0.57383300000000004</v>
      </c>
      <c r="N82" s="32">
        <f>N81/2</f>
        <v>3.0083499999999985E-2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56" workbookViewId="0">
      <selection activeCell="L11" sqref="L11:N38"/>
    </sheetView>
  </sheetViews>
  <sheetFormatPr defaultColWidth="14.42578125" defaultRowHeight="15" x14ac:dyDescent="0.25"/>
  <cols>
    <col min="1" max="1" width="10.5703125" style="98" customWidth="1"/>
    <col min="2" max="2" width="18.5703125" style="98" customWidth="1"/>
    <col min="3" max="4" width="12.7109375" style="98" customWidth="1"/>
    <col min="5" max="5" width="14.7109375" style="98" customWidth="1"/>
    <col min="6" max="6" width="12.42578125" style="98" customWidth="1"/>
    <col min="7" max="7" width="15.140625" style="98" customWidth="1"/>
    <col min="8" max="9" width="12.7109375" style="98" customWidth="1"/>
    <col min="10" max="10" width="15" style="98" customWidth="1"/>
    <col min="11" max="11" width="9.140625" style="98" customWidth="1"/>
    <col min="12" max="12" width="13" style="98" customWidth="1"/>
    <col min="13" max="13" width="12.7109375" style="98" customWidth="1"/>
    <col min="14" max="14" width="14.28515625" style="98" customWidth="1"/>
    <col min="15" max="15" width="7.85546875" style="98" customWidth="1"/>
    <col min="16" max="17" width="9.140625" style="98" customWidth="1"/>
    <col min="18" max="16384" width="14.42578125" style="98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273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289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277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205</v>
      </c>
      <c r="E13" s="11">
        <f t="shared" ref="E13:E60" si="0">SUM(C13,D13)</f>
        <v>205</v>
      </c>
      <c r="F13" s="8">
        <v>49</v>
      </c>
      <c r="G13" s="12" t="s">
        <v>21</v>
      </c>
      <c r="H13" s="55">
        <v>0</v>
      </c>
      <c r="I13" s="10">
        <v>205</v>
      </c>
      <c r="J13" s="8">
        <f t="shared" ref="J13:J60" si="1">SUM(H13,I13)</f>
        <v>205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205</v>
      </c>
      <c r="E14" s="11">
        <f t="shared" si="0"/>
        <v>205</v>
      </c>
      <c r="F14" s="8">
        <f t="shared" ref="F14:F36" si="3">F13+1</f>
        <v>50</v>
      </c>
      <c r="G14" s="12" t="s">
        <v>23</v>
      </c>
      <c r="H14" s="55">
        <v>0</v>
      </c>
      <c r="I14" s="10">
        <v>205</v>
      </c>
      <c r="J14" s="8">
        <f t="shared" si="1"/>
        <v>205</v>
      </c>
      <c r="K14" s="2"/>
      <c r="L14" s="2" t="s">
        <v>20</v>
      </c>
      <c r="M14" s="7">
        <f>AVERAGE(C13:C16)</f>
        <v>0</v>
      </c>
      <c r="N14" s="7">
        <f>AVERAGE(D13:D16)</f>
        <v>205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205</v>
      </c>
      <c r="E15" s="11">
        <f t="shared" si="0"/>
        <v>205</v>
      </c>
      <c r="F15" s="8">
        <f t="shared" si="3"/>
        <v>51</v>
      </c>
      <c r="G15" s="12" t="s">
        <v>25</v>
      </c>
      <c r="H15" s="55">
        <v>0</v>
      </c>
      <c r="I15" s="10">
        <v>205</v>
      </c>
      <c r="J15" s="8">
        <f t="shared" si="1"/>
        <v>205</v>
      </c>
      <c r="K15" s="2"/>
      <c r="L15" s="2" t="s">
        <v>28</v>
      </c>
      <c r="M15" s="7">
        <f>AVERAGE(C17:C20)</f>
        <v>0</v>
      </c>
      <c r="N15" s="7">
        <f>AVERAGE(D17:D20)</f>
        <v>205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205</v>
      </c>
      <c r="E16" s="11">
        <f t="shared" si="0"/>
        <v>205</v>
      </c>
      <c r="F16" s="8">
        <f t="shared" si="3"/>
        <v>52</v>
      </c>
      <c r="G16" s="12" t="s">
        <v>27</v>
      </c>
      <c r="H16" s="55">
        <v>0</v>
      </c>
      <c r="I16" s="10">
        <v>205</v>
      </c>
      <c r="J16" s="8">
        <f t="shared" si="1"/>
        <v>205</v>
      </c>
      <c r="K16" s="2"/>
      <c r="L16" s="2" t="s">
        <v>36</v>
      </c>
      <c r="M16" s="7">
        <f>AVERAGE(C21:C24)</f>
        <v>0</v>
      </c>
      <c r="N16" s="7">
        <f>AVERAGE(D21:D24)</f>
        <v>205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205</v>
      </c>
      <c r="E17" s="11">
        <f t="shared" si="0"/>
        <v>205</v>
      </c>
      <c r="F17" s="8">
        <f t="shared" si="3"/>
        <v>53</v>
      </c>
      <c r="G17" s="12" t="s">
        <v>29</v>
      </c>
      <c r="H17" s="55">
        <v>0</v>
      </c>
      <c r="I17" s="10">
        <v>205</v>
      </c>
      <c r="J17" s="8">
        <f t="shared" si="1"/>
        <v>205</v>
      </c>
      <c r="K17" s="2"/>
      <c r="L17" s="2" t="s">
        <v>44</v>
      </c>
      <c r="M17" s="7">
        <f>AVERAGE(C25:C28)</f>
        <v>0</v>
      </c>
      <c r="N17" s="7">
        <f>AVERAGE(D25:D28)</f>
        <v>205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205</v>
      </c>
      <c r="E18" s="11">
        <f t="shared" si="0"/>
        <v>205</v>
      </c>
      <c r="F18" s="8">
        <f t="shared" si="3"/>
        <v>54</v>
      </c>
      <c r="G18" s="12" t="s">
        <v>31</v>
      </c>
      <c r="H18" s="55">
        <v>0</v>
      </c>
      <c r="I18" s="10">
        <v>205</v>
      </c>
      <c r="J18" s="8">
        <f t="shared" si="1"/>
        <v>205</v>
      </c>
      <c r="K18" s="2"/>
      <c r="L18" s="2" t="s">
        <v>52</v>
      </c>
      <c r="M18" s="7">
        <f>AVERAGE(C29:C32)</f>
        <v>0</v>
      </c>
      <c r="N18" s="7">
        <f>AVERAGE(D29:D32)</f>
        <v>205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205</v>
      </c>
      <c r="E19" s="11">
        <f t="shared" si="0"/>
        <v>205</v>
      </c>
      <c r="F19" s="8">
        <f t="shared" si="3"/>
        <v>55</v>
      </c>
      <c r="G19" s="12" t="s">
        <v>33</v>
      </c>
      <c r="H19" s="55">
        <v>0</v>
      </c>
      <c r="I19" s="10">
        <v>205</v>
      </c>
      <c r="J19" s="8">
        <f t="shared" si="1"/>
        <v>205</v>
      </c>
      <c r="K19" s="2"/>
      <c r="L19" s="2" t="s">
        <v>60</v>
      </c>
      <c r="M19" s="7">
        <f>AVERAGE(C33:C36)</f>
        <v>0</v>
      </c>
      <c r="N19" s="7">
        <f>AVERAGE(D33:D36)</f>
        <v>205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205</v>
      </c>
      <c r="E20" s="11">
        <f t="shared" si="0"/>
        <v>205</v>
      </c>
      <c r="F20" s="8">
        <f t="shared" si="3"/>
        <v>56</v>
      </c>
      <c r="G20" s="12" t="s">
        <v>35</v>
      </c>
      <c r="H20" s="55">
        <v>0</v>
      </c>
      <c r="I20" s="10">
        <v>205</v>
      </c>
      <c r="J20" s="8">
        <f t="shared" si="1"/>
        <v>205</v>
      </c>
      <c r="K20" s="2"/>
      <c r="L20" s="2" t="s">
        <v>68</v>
      </c>
      <c r="M20" s="7">
        <f>AVERAGE(C37:C40)</f>
        <v>0</v>
      </c>
      <c r="N20" s="7">
        <f>AVERAGE(D37:D40)</f>
        <v>205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205</v>
      </c>
      <c r="E21" s="11">
        <f t="shared" si="0"/>
        <v>205</v>
      </c>
      <c r="F21" s="8">
        <f t="shared" si="3"/>
        <v>57</v>
      </c>
      <c r="G21" s="12" t="s">
        <v>37</v>
      </c>
      <c r="H21" s="55">
        <v>0</v>
      </c>
      <c r="I21" s="10">
        <v>205</v>
      </c>
      <c r="J21" s="8">
        <f t="shared" si="1"/>
        <v>205</v>
      </c>
      <c r="K21" s="2"/>
      <c r="L21" s="2" t="s">
        <v>76</v>
      </c>
      <c r="M21" s="7">
        <f>AVERAGE(C41:C44)</f>
        <v>0</v>
      </c>
      <c r="N21" s="7">
        <f>AVERAGE(D41:D44)</f>
        <v>205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205</v>
      </c>
      <c r="E22" s="11">
        <f t="shared" si="0"/>
        <v>205</v>
      </c>
      <c r="F22" s="8">
        <f t="shared" si="3"/>
        <v>58</v>
      </c>
      <c r="G22" s="12" t="s">
        <v>39</v>
      </c>
      <c r="H22" s="55">
        <v>0</v>
      </c>
      <c r="I22" s="10">
        <v>205</v>
      </c>
      <c r="J22" s="8">
        <f t="shared" si="1"/>
        <v>205</v>
      </c>
      <c r="K22" s="2"/>
      <c r="L22" s="2" t="s">
        <v>84</v>
      </c>
      <c r="M22" s="7">
        <f>AVERAGE(C45:C48)</f>
        <v>0</v>
      </c>
      <c r="N22" s="7">
        <f>AVERAGE(D45:D48)</f>
        <v>205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205</v>
      </c>
      <c r="E23" s="11">
        <f t="shared" si="0"/>
        <v>205</v>
      </c>
      <c r="F23" s="8">
        <f t="shared" si="3"/>
        <v>59</v>
      </c>
      <c r="G23" s="12" t="s">
        <v>41</v>
      </c>
      <c r="H23" s="55">
        <v>0</v>
      </c>
      <c r="I23" s="10">
        <v>205</v>
      </c>
      <c r="J23" s="8">
        <f t="shared" si="1"/>
        <v>205</v>
      </c>
      <c r="K23" s="2"/>
      <c r="L23" s="2" t="s">
        <v>92</v>
      </c>
      <c r="M23" s="7">
        <f>AVERAGE(C49:C52)</f>
        <v>0</v>
      </c>
      <c r="N23" s="7">
        <f>AVERAGE(D49:D52)</f>
        <v>205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205</v>
      </c>
      <c r="E24" s="11">
        <f t="shared" si="0"/>
        <v>205</v>
      </c>
      <c r="F24" s="8">
        <f t="shared" si="3"/>
        <v>60</v>
      </c>
      <c r="G24" s="12" t="s">
        <v>43</v>
      </c>
      <c r="H24" s="55">
        <v>0</v>
      </c>
      <c r="I24" s="10">
        <v>205</v>
      </c>
      <c r="J24" s="8">
        <f t="shared" si="1"/>
        <v>205</v>
      </c>
      <c r="K24" s="2"/>
      <c r="L24" s="13" t="s">
        <v>100</v>
      </c>
      <c r="M24" s="7">
        <f>AVERAGE(C53:C56)</f>
        <v>0</v>
      </c>
      <c r="N24" s="7">
        <f>AVERAGE(D53:D56)</f>
        <v>205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205</v>
      </c>
      <c r="E25" s="11">
        <f t="shared" si="0"/>
        <v>205</v>
      </c>
      <c r="F25" s="8">
        <f t="shared" si="3"/>
        <v>61</v>
      </c>
      <c r="G25" s="12" t="s">
        <v>45</v>
      </c>
      <c r="H25" s="55">
        <v>0</v>
      </c>
      <c r="I25" s="10">
        <v>205</v>
      </c>
      <c r="J25" s="8">
        <f t="shared" si="1"/>
        <v>205</v>
      </c>
      <c r="K25" s="2"/>
      <c r="L25" s="16" t="s">
        <v>108</v>
      </c>
      <c r="M25" s="7">
        <f>AVERAGE(C57:C60)</f>
        <v>0</v>
      </c>
      <c r="N25" s="7">
        <f>AVERAGE(D57:D60)</f>
        <v>205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205</v>
      </c>
      <c r="E26" s="11">
        <f t="shared" si="0"/>
        <v>205</v>
      </c>
      <c r="F26" s="8">
        <f t="shared" si="3"/>
        <v>62</v>
      </c>
      <c r="G26" s="12" t="s">
        <v>47</v>
      </c>
      <c r="H26" s="55">
        <v>0</v>
      </c>
      <c r="I26" s="10">
        <v>205</v>
      </c>
      <c r="J26" s="8">
        <f t="shared" si="1"/>
        <v>205</v>
      </c>
      <c r="K26" s="2"/>
      <c r="L26" s="16" t="s">
        <v>21</v>
      </c>
      <c r="M26" s="7">
        <f>AVERAGE(H13:H16)</f>
        <v>0</v>
      </c>
      <c r="N26" s="7">
        <f>AVERAGE(I13:I16)</f>
        <v>205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205</v>
      </c>
      <c r="E27" s="11">
        <f t="shared" si="0"/>
        <v>205</v>
      </c>
      <c r="F27" s="8">
        <f t="shared" si="3"/>
        <v>63</v>
      </c>
      <c r="G27" s="12" t="s">
        <v>49</v>
      </c>
      <c r="H27" s="55">
        <v>0</v>
      </c>
      <c r="I27" s="10">
        <v>205</v>
      </c>
      <c r="J27" s="8">
        <f t="shared" si="1"/>
        <v>205</v>
      </c>
      <c r="K27" s="2"/>
      <c r="L27" s="24" t="s">
        <v>29</v>
      </c>
      <c r="M27" s="7">
        <f>AVERAGE(H17:H20)</f>
        <v>0</v>
      </c>
      <c r="N27" s="7">
        <f>AVERAGE(I17:I20)</f>
        <v>205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205</v>
      </c>
      <c r="E28" s="11">
        <f t="shared" si="0"/>
        <v>205</v>
      </c>
      <c r="F28" s="8">
        <f t="shared" si="3"/>
        <v>64</v>
      </c>
      <c r="G28" s="12" t="s">
        <v>51</v>
      </c>
      <c r="H28" s="55">
        <v>0</v>
      </c>
      <c r="I28" s="10">
        <v>205</v>
      </c>
      <c r="J28" s="8">
        <f t="shared" si="1"/>
        <v>205</v>
      </c>
      <c r="K28" s="2"/>
      <c r="L28" s="2" t="s">
        <v>37</v>
      </c>
      <c r="M28" s="7">
        <f>AVERAGE(H21:H24)</f>
        <v>0</v>
      </c>
      <c r="N28" s="7">
        <f>AVERAGE(I21:I24)</f>
        <v>205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205</v>
      </c>
      <c r="E29" s="11">
        <f t="shared" si="0"/>
        <v>205</v>
      </c>
      <c r="F29" s="8">
        <f t="shared" si="3"/>
        <v>65</v>
      </c>
      <c r="G29" s="12" t="s">
        <v>53</v>
      </c>
      <c r="H29" s="55">
        <v>0</v>
      </c>
      <c r="I29" s="10">
        <v>205</v>
      </c>
      <c r="J29" s="8">
        <f t="shared" si="1"/>
        <v>205</v>
      </c>
      <c r="K29" s="2"/>
      <c r="L29" s="2" t="s">
        <v>45</v>
      </c>
      <c r="M29" s="7">
        <f>AVERAGE(H25:H28)</f>
        <v>0</v>
      </c>
      <c r="N29" s="7">
        <f>AVERAGE(I25:I28)</f>
        <v>205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205</v>
      </c>
      <c r="E30" s="11">
        <f t="shared" si="0"/>
        <v>205</v>
      </c>
      <c r="F30" s="8">
        <f t="shared" si="3"/>
        <v>66</v>
      </c>
      <c r="G30" s="12" t="s">
        <v>55</v>
      </c>
      <c r="H30" s="55">
        <v>0</v>
      </c>
      <c r="I30" s="10">
        <v>205</v>
      </c>
      <c r="J30" s="8">
        <f t="shared" si="1"/>
        <v>205</v>
      </c>
      <c r="K30" s="2"/>
      <c r="L30" s="2" t="s">
        <v>53</v>
      </c>
      <c r="M30" s="7">
        <f>AVERAGE(H29:H32)</f>
        <v>0</v>
      </c>
      <c r="N30" s="7">
        <f>AVERAGE(I29:I32)</f>
        <v>205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205</v>
      </c>
      <c r="E31" s="11">
        <f t="shared" si="0"/>
        <v>205</v>
      </c>
      <c r="F31" s="8">
        <f t="shared" si="3"/>
        <v>67</v>
      </c>
      <c r="G31" s="12" t="s">
        <v>57</v>
      </c>
      <c r="H31" s="55">
        <v>0</v>
      </c>
      <c r="I31" s="10">
        <v>205</v>
      </c>
      <c r="J31" s="8">
        <f t="shared" si="1"/>
        <v>205</v>
      </c>
      <c r="K31" s="2"/>
      <c r="L31" s="2" t="s">
        <v>61</v>
      </c>
      <c r="M31" s="7">
        <f>AVERAGE(H33:H36)</f>
        <v>0</v>
      </c>
      <c r="N31" s="7">
        <f>AVERAGE(I33:I36)</f>
        <v>205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205</v>
      </c>
      <c r="E32" s="11">
        <f t="shared" si="0"/>
        <v>205</v>
      </c>
      <c r="F32" s="8">
        <f t="shared" si="3"/>
        <v>68</v>
      </c>
      <c r="G32" s="12" t="s">
        <v>59</v>
      </c>
      <c r="H32" s="55">
        <v>0</v>
      </c>
      <c r="I32" s="10">
        <v>205</v>
      </c>
      <c r="J32" s="8">
        <f t="shared" si="1"/>
        <v>205</v>
      </c>
      <c r="K32" s="2"/>
      <c r="L32" s="2" t="s">
        <v>69</v>
      </c>
      <c r="M32" s="7">
        <f>AVERAGE(H37:H40)</f>
        <v>0</v>
      </c>
      <c r="N32" s="7">
        <f>AVERAGE(I37:I40)</f>
        <v>205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205</v>
      </c>
      <c r="E33" s="11">
        <f t="shared" si="0"/>
        <v>205</v>
      </c>
      <c r="F33" s="8">
        <f t="shared" si="3"/>
        <v>69</v>
      </c>
      <c r="G33" s="12" t="s">
        <v>61</v>
      </c>
      <c r="H33" s="55">
        <v>0</v>
      </c>
      <c r="I33" s="10">
        <v>205</v>
      </c>
      <c r="J33" s="8">
        <f t="shared" si="1"/>
        <v>205</v>
      </c>
      <c r="K33" s="2"/>
      <c r="L33" s="2" t="s">
        <v>77</v>
      </c>
      <c r="M33" s="7">
        <f>AVERAGE(H41:H44)</f>
        <v>0</v>
      </c>
      <c r="N33" s="7">
        <f>AVERAGE(I41:I44)</f>
        <v>205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205</v>
      </c>
      <c r="E34" s="11">
        <f t="shared" si="0"/>
        <v>205</v>
      </c>
      <c r="F34" s="8">
        <f t="shared" si="3"/>
        <v>70</v>
      </c>
      <c r="G34" s="12" t="s">
        <v>63</v>
      </c>
      <c r="H34" s="55">
        <v>0</v>
      </c>
      <c r="I34" s="10">
        <v>205</v>
      </c>
      <c r="J34" s="8">
        <f t="shared" si="1"/>
        <v>205</v>
      </c>
      <c r="K34" s="2"/>
      <c r="L34" s="2" t="s">
        <v>85</v>
      </c>
      <c r="M34" s="7">
        <f>AVERAGE(H45:H48)</f>
        <v>0</v>
      </c>
      <c r="N34" s="7">
        <f>AVERAGE(I45:I48)</f>
        <v>205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205</v>
      </c>
      <c r="E35" s="11">
        <f t="shared" si="0"/>
        <v>205</v>
      </c>
      <c r="F35" s="8">
        <f t="shared" si="3"/>
        <v>71</v>
      </c>
      <c r="G35" s="12" t="s">
        <v>65</v>
      </c>
      <c r="H35" s="55">
        <v>0</v>
      </c>
      <c r="I35" s="10">
        <v>205</v>
      </c>
      <c r="J35" s="8">
        <f t="shared" si="1"/>
        <v>205</v>
      </c>
      <c r="K35" s="2"/>
      <c r="L35" s="2" t="s">
        <v>93</v>
      </c>
      <c r="M35" s="7">
        <f>AVERAGE(H49:H52)</f>
        <v>25</v>
      </c>
      <c r="N35" s="7">
        <f>AVERAGE(I49:I52)</f>
        <v>205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205</v>
      </c>
      <c r="E36" s="11">
        <f t="shared" si="0"/>
        <v>205</v>
      </c>
      <c r="F36" s="8">
        <f t="shared" si="3"/>
        <v>72</v>
      </c>
      <c r="G36" s="12" t="s">
        <v>67</v>
      </c>
      <c r="H36" s="55">
        <v>0</v>
      </c>
      <c r="I36" s="10">
        <v>205</v>
      </c>
      <c r="J36" s="8">
        <f t="shared" si="1"/>
        <v>205</v>
      </c>
      <c r="K36" s="2"/>
      <c r="L36" s="110" t="s">
        <v>101</v>
      </c>
      <c r="M36" s="7">
        <f>AVERAGE(H53:H56)</f>
        <v>98.75</v>
      </c>
      <c r="N36" s="7">
        <f>AVERAGE(I53:I56)</f>
        <v>205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205</v>
      </c>
      <c r="E37" s="11">
        <f t="shared" si="0"/>
        <v>205</v>
      </c>
      <c r="F37" s="8">
        <v>73</v>
      </c>
      <c r="G37" s="12" t="s">
        <v>69</v>
      </c>
      <c r="H37" s="55">
        <v>0</v>
      </c>
      <c r="I37" s="10">
        <v>205</v>
      </c>
      <c r="J37" s="8">
        <f t="shared" si="1"/>
        <v>205</v>
      </c>
      <c r="K37" s="2"/>
      <c r="L37" s="110" t="s">
        <v>109</v>
      </c>
      <c r="M37" s="7">
        <f>AVERAGE(H57:H60)</f>
        <v>151.25</v>
      </c>
      <c r="N37" s="7">
        <f>AVERAGE(I57:I60)</f>
        <v>205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205</v>
      </c>
      <c r="E38" s="8">
        <f t="shared" si="0"/>
        <v>205</v>
      </c>
      <c r="F38" s="8">
        <f t="shared" ref="F38:F60" si="5">F37+1</f>
        <v>74</v>
      </c>
      <c r="G38" s="12" t="s">
        <v>71</v>
      </c>
      <c r="H38" s="55">
        <v>0</v>
      </c>
      <c r="I38" s="10">
        <v>205</v>
      </c>
      <c r="J38" s="8">
        <f t="shared" si="1"/>
        <v>205</v>
      </c>
      <c r="K38" s="2"/>
      <c r="L38" s="110" t="s">
        <v>312</v>
      </c>
      <c r="M38" s="110">
        <f>AVERAGE(M14:M37)</f>
        <v>11.458333333333334</v>
      </c>
      <c r="N38" s="110">
        <f>AVERAGE(N14:N37)</f>
        <v>205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205</v>
      </c>
      <c r="E39" s="8">
        <f t="shared" si="0"/>
        <v>205</v>
      </c>
      <c r="F39" s="8">
        <f t="shared" si="5"/>
        <v>75</v>
      </c>
      <c r="G39" s="12" t="s">
        <v>73</v>
      </c>
      <c r="H39" s="55">
        <v>0</v>
      </c>
      <c r="I39" s="10">
        <v>205</v>
      </c>
      <c r="J39" s="8">
        <f t="shared" si="1"/>
        <v>205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205</v>
      </c>
      <c r="E40" s="8">
        <f t="shared" si="0"/>
        <v>205</v>
      </c>
      <c r="F40" s="8">
        <f t="shared" si="5"/>
        <v>76</v>
      </c>
      <c r="G40" s="12" t="s">
        <v>75</v>
      </c>
      <c r="H40" s="55">
        <v>0</v>
      </c>
      <c r="I40" s="10">
        <v>205</v>
      </c>
      <c r="J40" s="8">
        <f t="shared" si="1"/>
        <v>205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205</v>
      </c>
      <c r="E41" s="8">
        <f t="shared" si="0"/>
        <v>205</v>
      </c>
      <c r="F41" s="8">
        <f t="shared" si="5"/>
        <v>77</v>
      </c>
      <c r="G41" s="12" t="s">
        <v>77</v>
      </c>
      <c r="H41" s="55">
        <v>0</v>
      </c>
      <c r="I41" s="10">
        <v>205</v>
      </c>
      <c r="J41" s="8">
        <f t="shared" si="1"/>
        <v>205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205</v>
      </c>
      <c r="E42" s="8">
        <f t="shared" si="0"/>
        <v>205</v>
      </c>
      <c r="F42" s="8">
        <f t="shared" si="5"/>
        <v>78</v>
      </c>
      <c r="G42" s="12" t="s">
        <v>79</v>
      </c>
      <c r="H42" s="55">
        <v>0</v>
      </c>
      <c r="I42" s="10">
        <v>205</v>
      </c>
      <c r="J42" s="8">
        <f t="shared" si="1"/>
        <v>205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205</v>
      </c>
      <c r="E43" s="8">
        <f t="shared" si="0"/>
        <v>205</v>
      </c>
      <c r="F43" s="8">
        <f t="shared" si="5"/>
        <v>79</v>
      </c>
      <c r="G43" s="12" t="s">
        <v>81</v>
      </c>
      <c r="H43" s="55">
        <v>0</v>
      </c>
      <c r="I43" s="10">
        <v>205</v>
      </c>
      <c r="J43" s="8">
        <f t="shared" si="1"/>
        <v>205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205</v>
      </c>
      <c r="E44" s="8">
        <f t="shared" si="0"/>
        <v>205</v>
      </c>
      <c r="F44" s="8">
        <f t="shared" si="5"/>
        <v>80</v>
      </c>
      <c r="G44" s="12" t="s">
        <v>83</v>
      </c>
      <c r="H44" s="55">
        <v>0</v>
      </c>
      <c r="I44" s="10">
        <v>205</v>
      </c>
      <c r="J44" s="8">
        <f t="shared" si="1"/>
        <v>205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205</v>
      </c>
      <c r="E45" s="8">
        <f t="shared" si="0"/>
        <v>205</v>
      </c>
      <c r="F45" s="8">
        <f t="shared" si="5"/>
        <v>81</v>
      </c>
      <c r="G45" s="12" t="s">
        <v>85</v>
      </c>
      <c r="H45" s="55">
        <v>0</v>
      </c>
      <c r="I45" s="10">
        <v>205</v>
      </c>
      <c r="J45" s="8">
        <f t="shared" si="1"/>
        <v>205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205</v>
      </c>
      <c r="E46" s="8">
        <f t="shared" si="0"/>
        <v>205</v>
      </c>
      <c r="F46" s="8">
        <f t="shared" si="5"/>
        <v>82</v>
      </c>
      <c r="G46" s="12" t="s">
        <v>87</v>
      </c>
      <c r="H46" s="55">
        <v>0</v>
      </c>
      <c r="I46" s="10">
        <v>205</v>
      </c>
      <c r="J46" s="8">
        <f t="shared" si="1"/>
        <v>205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205</v>
      </c>
      <c r="E47" s="8">
        <f t="shared" si="0"/>
        <v>205</v>
      </c>
      <c r="F47" s="8">
        <f t="shared" si="5"/>
        <v>83</v>
      </c>
      <c r="G47" s="12" t="s">
        <v>89</v>
      </c>
      <c r="H47" s="55">
        <v>0</v>
      </c>
      <c r="I47" s="10">
        <v>205</v>
      </c>
      <c r="J47" s="8">
        <f t="shared" si="1"/>
        <v>205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205</v>
      </c>
      <c r="E48" s="8">
        <f t="shared" si="0"/>
        <v>205</v>
      </c>
      <c r="F48" s="8">
        <f t="shared" si="5"/>
        <v>84</v>
      </c>
      <c r="G48" s="12" t="s">
        <v>91</v>
      </c>
      <c r="H48" s="55">
        <v>0</v>
      </c>
      <c r="I48" s="10">
        <v>205</v>
      </c>
      <c r="J48" s="8">
        <f t="shared" si="1"/>
        <v>205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205</v>
      </c>
      <c r="E49" s="8">
        <f t="shared" si="0"/>
        <v>205</v>
      </c>
      <c r="F49" s="8">
        <f t="shared" si="5"/>
        <v>85</v>
      </c>
      <c r="G49" s="12" t="s">
        <v>93</v>
      </c>
      <c r="H49" s="55">
        <v>0</v>
      </c>
      <c r="I49" s="10">
        <v>205</v>
      </c>
      <c r="J49" s="8">
        <f t="shared" si="1"/>
        <v>205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205</v>
      </c>
      <c r="E50" s="8">
        <f t="shared" si="0"/>
        <v>205</v>
      </c>
      <c r="F50" s="8">
        <f t="shared" si="5"/>
        <v>86</v>
      </c>
      <c r="G50" s="12" t="s">
        <v>95</v>
      </c>
      <c r="H50" s="55">
        <v>0</v>
      </c>
      <c r="I50" s="10">
        <v>205</v>
      </c>
      <c r="J50" s="8">
        <f t="shared" si="1"/>
        <v>205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205</v>
      </c>
      <c r="E51" s="8">
        <f t="shared" si="0"/>
        <v>205</v>
      </c>
      <c r="F51" s="8">
        <f t="shared" si="5"/>
        <v>87</v>
      </c>
      <c r="G51" s="12" t="s">
        <v>97</v>
      </c>
      <c r="H51" s="66">
        <v>35</v>
      </c>
      <c r="I51" s="10">
        <v>205</v>
      </c>
      <c r="J51" s="8">
        <f t="shared" si="1"/>
        <v>240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205</v>
      </c>
      <c r="E52" s="8">
        <f t="shared" si="0"/>
        <v>205</v>
      </c>
      <c r="F52" s="8">
        <f t="shared" si="5"/>
        <v>88</v>
      </c>
      <c r="G52" s="12" t="s">
        <v>99</v>
      </c>
      <c r="H52" s="66">
        <v>65</v>
      </c>
      <c r="I52" s="10">
        <v>205</v>
      </c>
      <c r="J52" s="8">
        <f t="shared" si="1"/>
        <v>270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205</v>
      </c>
      <c r="E53" s="8">
        <f t="shared" si="0"/>
        <v>205</v>
      </c>
      <c r="F53" s="8">
        <f t="shared" si="5"/>
        <v>89</v>
      </c>
      <c r="G53" s="12" t="s">
        <v>101</v>
      </c>
      <c r="H53" s="66">
        <v>85</v>
      </c>
      <c r="I53" s="10">
        <v>205</v>
      </c>
      <c r="J53" s="8">
        <f t="shared" si="1"/>
        <v>290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205</v>
      </c>
      <c r="E54" s="8">
        <f t="shared" si="0"/>
        <v>205</v>
      </c>
      <c r="F54" s="8">
        <f t="shared" si="5"/>
        <v>90</v>
      </c>
      <c r="G54" s="12" t="s">
        <v>103</v>
      </c>
      <c r="H54" s="66">
        <v>90</v>
      </c>
      <c r="I54" s="10">
        <v>205</v>
      </c>
      <c r="J54" s="8">
        <f t="shared" si="1"/>
        <v>295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205</v>
      </c>
      <c r="E55" s="8">
        <f t="shared" si="0"/>
        <v>205</v>
      </c>
      <c r="F55" s="8">
        <f t="shared" si="5"/>
        <v>91</v>
      </c>
      <c r="G55" s="12" t="s">
        <v>105</v>
      </c>
      <c r="H55" s="66">
        <v>105</v>
      </c>
      <c r="I55" s="10">
        <v>205</v>
      </c>
      <c r="J55" s="8">
        <f t="shared" si="1"/>
        <v>310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205</v>
      </c>
      <c r="E56" s="8">
        <f t="shared" si="0"/>
        <v>205</v>
      </c>
      <c r="F56" s="8">
        <f t="shared" si="5"/>
        <v>92</v>
      </c>
      <c r="G56" s="12" t="s">
        <v>107</v>
      </c>
      <c r="H56" s="66">
        <v>115</v>
      </c>
      <c r="I56" s="10">
        <v>205</v>
      </c>
      <c r="J56" s="8">
        <f t="shared" si="1"/>
        <v>320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205</v>
      </c>
      <c r="E57" s="8">
        <f t="shared" si="0"/>
        <v>205</v>
      </c>
      <c r="F57" s="8">
        <f t="shared" si="5"/>
        <v>93</v>
      </c>
      <c r="G57" s="12" t="s">
        <v>109</v>
      </c>
      <c r="H57" s="66">
        <v>125</v>
      </c>
      <c r="I57" s="10">
        <v>205</v>
      </c>
      <c r="J57" s="8">
        <f t="shared" si="1"/>
        <v>330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205</v>
      </c>
      <c r="E58" s="8">
        <f t="shared" si="0"/>
        <v>205</v>
      </c>
      <c r="F58" s="8">
        <f t="shared" si="5"/>
        <v>94</v>
      </c>
      <c r="G58" s="12" t="s">
        <v>111</v>
      </c>
      <c r="H58" s="66">
        <v>145</v>
      </c>
      <c r="I58" s="10">
        <v>205</v>
      </c>
      <c r="J58" s="8">
        <f t="shared" si="1"/>
        <v>350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205</v>
      </c>
      <c r="E59" s="17">
        <f t="shared" si="0"/>
        <v>205</v>
      </c>
      <c r="F59" s="17">
        <f t="shared" si="5"/>
        <v>95</v>
      </c>
      <c r="G59" s="18" t="s">
        <v>113</v>
      </c>
      <c r="H59" s="66">
        <v>160</v>
      </c>
      <c r="I59" s="10">
        <v>205</v>
      </c>
      <c r="J59" s="17">
        <f t="shared" si="1"/>
        <v>365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205</v>
      </c>
      <c r="E60" s="17">
        <f t="shared" si="0"/>
        <v>205</v>
      </c>
      <c r="F60" s="17">
        <f t="shared" si="5"/>
        <v>96</v>
      </c>
      <c r="G60" s="18" t="s">
        <v>115</v>
      </c>
      <c r="H60" s="66">
        <v>175</v>
      </c>
      <c r="I60" s="10">
        <v>205</v>
      </c>
      <c r="J60" s="17">
        <f t="shared" si="1"/>
        <v>380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49.5" customHeight="1" x14ac:dyDescent="0.25">
      <c r="A62" s="119" t="s">
        <v>288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274</v>
      </c>
      <c r="F63" s="127"/>
      <c r="G63" s="128"/>
      <c r="H63" s="21">
        <v>0</v>
      </c>
      <c r="I63" s="21">
        <v>4.8499999999999996</v>
      </c>
      <c r="J63" s="21">
        <f>H63+I63</f>
        <v>4.8499999999999996</v>
      </c>
      <c r="K63" s="2"/>
      <c r="L63" s="22">
        <f>525.25+60</f>
        <v>585.25</v>
      </c>
      <c r="M63" s="32">
        <f>L63/1000</f>
        <v>0.58525000000000005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275</v>
      </c>
      <c r="F64" s="130"/>
      <c r="G64" s="131"/>
      <c r="H64" s="36">
        <f>K82</f>
        <v>0</v>
      </c>
      <c r="I64" s="36">
        <f>L82</f>
        <v>0.58525000000000005</v>
      </c>
      <c r="J64" s="36">
        <f>H64+I64</f>
        <v>0.58525000000000005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276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3.7999999999999999E-2</v>
      </c>
      <c r="N66" s="28">
        <v>0.56799999999999995</v>
      </c>
      <c r="O66" s="29">
        <f>M66+N66</f>
        <v>0.60599999999999998</v>
      </c>
      <c r="P66" s="29">
        <f>O66/J63*100</f>
        <v>12.494845360824742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I63+I64-N66-0.018-M66-0.018</f>
        <v>4.7932500000000005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0.19971875000000003</v>
      </c>
      <c r="O69" s="23"/>
      <c r="P69" s="32">
        <f>M69+N69</f>
        <v>0.41971875000000003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199.71875000000003</v>
      </c>
      <c r="O70" s="23"/>
      <c r="P70" s="29">
        <f>M70+N70</f>
        <v>419.71875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97"/>
      <c r="F72" s="2"/>
      <c r="G72" s="2"/>
      <c r="H72" s="2"/>
      <c r="I72" s="2"/>
      <c r="J72" s="97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0.54479999999999995</v>
      </c>
      <c r="M81" s="32">
        <f>K81+L81</f>
        <v>0.54479999999999995</v>
      </c>
      <c r="N81" s="32">
        <f>M81-M63</f>
        <v>-4.0450000000000097E-2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0.58525000000000005</v>
      </c>
      <c r="M82" s="32">
        <f>K82+L82</f>
        <v>0.58525000000000005</v>
      </c>
      <c r="N82" s="32">
        <f>N81/2</f>
        <v>-2.0225000000000048E-2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100" customWidth="1"/>
    <col min="2" max="2" width="18.5703125" style="100" customWidth="1"/>
    <col min="3" max="4" width="12.7109375" style="100" customWidth="1"/>
    <col min="5" max="5" width="14.7109375" style="100" customWidth="1"/>
    <col min="6" max="6" width="12.42578125" style="100" customWidth="1"/>
    <col min="7" max="7" width="15.140625" style="100" customWidth="1"/>
    <col min="8" max="9" width="12.7109375" style="100" customWidth="1"/>
    <col min="10" max="10" width="15" style="100" customWidth="1"/>
    <col min="11" max="11" width="9.140625" style="100" customWidth="1"/>
    <col min="12" max="12" width="13" style="100" customWidth="1"/>
    <col min="13" max="13" width="12.7109375" style="100" customWidth="1"/>
    <col min="14" max="14" width="14.28515625" style="100" customWidth="1"/>
    <col min="15" max="15" width="7.85546875" style="100" customWidth="1"/>
    <col min="16" max="17" width="9.140625" style="100" customWidth="1"/>
    <col min="18" max="16384" width="14.42578125" style="100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278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291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283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213</v>
      </c>
      <c r="D13" s="10">
        <v>213</v>
      </c>
      <c r="E13" s="11">
        <f t="shared" ref="E13:E60" si="0">SUM(C13,D13)</f>
        <v>426</v>
      </c>
      <c r="F13" s="8">
        <v>49</v>
      </c>
      <c r="G13" s="12" t="s">
        <v>21</v>
      </c>
      <c r="H13" s="54">
        <v>213</v>
      </c>
      <c r="I13" s="10">
        <v>213</v>
      </c>
      <c r="J13" s="8">
        <f t="shared" ref="J13:J60" si="1">SUM(H13,I13)</f>
        <v>426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213</v>
      </c>
      <c r="D14" s="10">
        <v>213</v>
      </c>
      <c r="E14" s="11">
        <f t="shared" si="0"/>
        <v>426</v>
      </c>
      <c r="F14" s="8">
        <f t="shared" ref="F14:F36" si="3">F13+1</f>
        <v>50</v>
      </c>
      <c r="G14" s="12" t="s">
        <v>23</v>
      </c>
      <c r="H14" s="54">
        <v>213</v>
      </c>
      <c r="I14" s="10">
        <v>213</v>
      </c>
      <c r="J14" s="8">
        <f t="shared" si="1"/>
        <v>426</v>
      </c>
      <c r="K14" s="2"/>
      <c r="L14" s="2" t="s">
        <v>20</v>
      </c>
      <c r="M14" s="7">
        <f>AVERAGE(C13:C16)</f>
        <v>213</v>
      </c>
      <c r="N14" s="7">
        <f>AVERAGE(D13:D16)</f>
        <v>213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213</v>
      </c>
      <c r="D15" s="10">
        <v>213</v>
      </c>
      <c r="E15" s="11">
        <f t="shared" si="0"/>
        <v>426</v>
      </c>
      <c r="F15" s="8">
        <f t="shared" si="3"/>
        <v>51</v>
      </c>
      <c r="G15" s="12" t="s">
        <v>25</v>
      </c>
      <c r="H15" s="54">
        <v>213</v>
      </c>
      <c r="I15" s="10">
        <v>213</v>
      </c>
      <c r="J15" s="8">
        <f t="shared" si="1"/>
        <v>426</v>
      </c>
      <c r="K15" s="2"/>
      <c r="L15" s="2" t="s">
        <v>28</v>
      </c>
      <c r="M15" s="7">
        <f>AVERAGE(C17:C20)</f>
        <v>213</v>
      </c>
      <c r="N15" s="7">
        <f>AVERAGE(D17:D20)</f>
        <v>213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213</v>
      </c>
      <c r="D16" s="10">
        <v>213</v>
      </c>
      <c r="E16" s="11">
        <f t="shared" si="0"/>
        <v>426</v>
      </c>
      <c r="F16" s="8">
        <f t="shared" si="3"/>
        <v>52</v>
      </c>
      <c r="G16" s="12" t="s">
        <v>27</v>
      </c>
      <c r="H16" s="54">
        <v>213</v>
      </c>
      <c r="I16" s="10">
        <v>213</v>
      </c>
      <c r="J16" s="8">
        <f t="shared" si="1"/>
        <v>426</v>
      </c>
      <c r="K16" s="2"/>
      <c r="L16" s="2" t="s">
        <v>36</v>
      </c>
      <c r="M16" s="7">
        <f>AVERAGE(C21:C24)</f>
        <v>213</v>
      </c>
      <c r="N16" s="7">
        <f>AVERAGE(D21:D24)</f>
        <v>213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213</v>
      </c>
      <c r="D17" s="10">
        <v>213</v>
      </c>
      <c r="E17" s="11">
        <f t="shared" si="0"/>
        <v>426</v>
      </c>
      <c r="F17" s="8">
        <f t="shared" si="3"/>
        <v>53</v>
      </c>
      <c r="G17" s="12" t="s">
        <v>29</v>
      </c>
      <c r="H17" s="54">
        <v>213</v>
      </c>
      <c r="I17" s="10">
        <v>213</v>
      </c>
      <c r="J17" s="8">
        <f t="shared" si="1"/>
        <v>426</v>
      </c>
      <c r="K17" s="2"/>
      <c r="L17" s="2" t="s">
        <v>44</v>
      </c>
      <c r="M17" s="7">
        <f>AVERAGE(C25:C28)</f>
        <v>213</v>
      </c>
      <c r="N17" s="7">
        <f>AVERAGE(D25:D28)</f>
        <v>213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213</v>
      </c>
      <c r="D18" s="10">
        <v>213</v>
      </c>
      <c r="E18" s="11">
        <f t="shared" si="0"/>
        <v>426</v>
      </c>
      <c r="F18" s="8">
        <f t="shared" si="3"/>
        <v>54</v>
      </c>
      <c r="G18" s="12" t="s">
        <v>31</v>
      </c>
      <c r="H18" s="54">
        <v>213</v>
      </c>
      <c r="I18" s="10">
        <v>213</v>
      </c>
      <c r="J18" s="8">
        <f t="shared" si="1"/>
        <v>426</v>
      </c>
      <c r="K18" s="2"/>
      <c r="L18" s="2" t="s">
        <v>52</v>
      </c>
      <c r="M18" s="7">
        <f>AVERAGE(C29:C32)</f>
        <v>213</v>
      </c>
      <c r="N18" s="7">
        <f>AVERAGE(D29:D32)</f>
        <v>213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213</v>
      </c>
      <c r="D19" s="10">
        <v>213</v>
      </c>
      <c r="E19" s="11">
        <f t="shared" si="0"/>
        <v>426</v>
      </c>
      <c r="F19" s="8">
        <f t="shared" si="3"/>
        <v>55</v>
      </c>
      <c r="G19" s="12" t="s">
        <v>33</v>
      </c>
      <c r="H19" s="54">
        <v>213</v>
      </c>
      <c r="I19" s="10">
        <v>213</v>
      </c>
      <c r="J19" s="8">
        <f t="shared" si="1"/>
        <v>426</v>
      </c>
      <c r="K19" s="2"/>
      <c r="L19" s="2" t="s">
        <v>60</v>
      </c>
      <c r="M19" s="7">
        <f>AVERAGE(C33:C36)</f>
        <v>213</v>
      </c>
      <c r="N19" s="7">
        <f>AVERAGE(D33:D36)</f>
        <v>213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213</v>
      </c>
      <c r="D20" s="10">
        <v>213</v>
      </c>
      <c r="E20" s="11">
        <f t="shared" si="0"/>
        <v>426</v>
      </c>
      <c r="F20" s="8">
        <f t="shared" si="3"/>
        <v>56</v>
      </c>
      <c r="G20" s="12" t="s">
        <v>35</v>
      </c>
      <c r="H20" s="54">
        <v>213</v>
      </c>
      <c r="I20" s="10">
        <v>213</v>
      </c>
      <c r="J20" s="8">
        <f t="shared" si="1"/>
        <v>426</v>
      </c>
      <c r="K20" s="2"/>
      <c r="L20" s="2" t="s">
        <v>68</v>
      </c>
      <c r="M20" s="7">
        <f>AVERAGE(C37:C40)</f>
        <v>213</v>
      </c>
      <c r="N20" s="7">
        <f>AVERAGE(D37:D40)</f>
        <v>213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213</v>
      </c>
      <c r="D21" s="10">
        <v>213</v>
      </c>
      <c r="E21" s="11">
        <f t="shared" si="0"/>
        <v>426</v>
      </c>
      <c r="F21" s="8">
        <f t="shared" si="3"/>
        <v>57</v>
      </c>
      <c r="G21" s="12" t="s">
        <v>37</v>
      </c>
      <c r="H21" s="54">
        <v>213</v>
      </c>
      <c r="I21" s="10">
        <v>213</v>
      </c>
      <c r="J21" s="8">
        <f t="shared" si="1"/>
        <v>426</v>
      </c>
      <c r="K21" s="2"/>
      <c r="L21" s="2" t="s">
        <v>76</v>
      </c>
      <c r="M21" s="7">
        <f>AVERAGE(C41:C44)</f>
        <v>213</v>
      </c>
      <c r="N21" s="7">
        <f>AVERAGE(D41:D44)</f>
        <v>213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213</v>
      </c>
      <c r="D22" s="10">
        <v>213</v>
      </c>
      <c r="E22" s="11">
        <f t="shared" si="0"/>
        <v>426</v>
      </c>
      <c r="F22" s="8">
        <f t="shared" si="3"/>
        <v>58</v>
      </c>
      <c r="G22" s="12" t="s">
        <v>39</v>
      </c>
      <c r="H22" s="54">
        <v>213</v>
      </c>
      <c r="I22" s="10">
        <v>213</v>
      </c>
      <c r="J22" s="8">
        <f t="shared" si="1"/>
        <v>426</v>
      </c>
      <c r="K22" s="2"/>
      <c r="L22" s="2" t="s">
        <v>84</v>
      </c>
      <c r="M22" s="7">
        <f>AVERAGE(C45:C48)</f>
        <v>213</v>
      </c>
      <c r="N22" s="7">
        <f>AVERAGE(D45:D48)</f>
        <v>213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213</v>
      </c>
      <c r="D23" s="10">
        <v>213</v>
      </c>
      <c r="E23" s="11">
        <f t="shared" si="0"/>
        <v>426</v>
      </c>
      <c r="F23" s="8">
        <f t="shared" si="3"/>
        <v>59</v>
      </c>
      <c r="G23" s="12" t="s">
        <v>41</v>
      </c>
      <c r="H23" s="54">
        <v>213</v>
      </c>
      <c r="I23" s="10">
        <v>213</v>
      </c>
      <c r="J23" s="8">
        <f t="shared" si="1"/>
        <v>426</v>
      </c>
      <c r="K23" s="2"/>
      <c r="L23" s="2" t="s">
        <v>92</v>
      </c>
      <c r="M23" s="7">
        <f>AVERAGE(C49:C52)</f>
        <v>213</v>
      </c>
      <c r="N23" s="7">
        <f>AVERAGE(D49:D52)</f>
        <v>213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213</v>
      </c>
      <c r="D24" s="10">
        <v>213</v>
      </c>
      <c r="E24" s="11">
        <f t="shared" si="0"/>
        <v>426</v>
      </c>
      <c r="F24" s="8">
        <f t="shared" si="3"/>
        <v>60</v>
      </c>
      <c r="G24" s="12" t="s">
        <v>43</v>
      </c>
      <c r="H24" s="54">
        <v>213</v>
      </c>
      <c r="I24" s="10">
        <v>213</v>
      </c>
      <c r="J24" s="8">
        <f t="shared" si="1"/>
        <v>426</v>
      </c>
      <c r="K24" s="2"/>
      <c r="L24" s="13" t="s">
        <v>100</v>
      </c>
      <c r="M24" s="7">
        <f>AVERAGE(C53:C56)</f>
        <v>213</v>
      </c>
      <c r="N24" s="7">
        <f>AVERAGE(D53:D56)</f>
        <v>213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213</v>
      </c>
      <c r="D25" s="10">
        <v>213</v>
      </c>
      <c r="E25" s="11">
        <f t="shared" si="0"/>
        <v>426</v>
      </c>
      <c r="F25" s="8">
        <f t="shared" si="3"/>
        <v>61</v>
      </c>
      <c r="G25" s="12" t="s">
        <v>45</v>
      </c>
      <c r="H25" s="54">
        <v>213</v>
      </c>
      <c r="I25" s="10">
        <v>213</v>
      </c>
      <c r="J25" s="8">
        <f t="shared" si="1"/>
        <v>426</v>
      </c>
      <c r="K25" s="2"/>
      <c r="L25" s="16" t="s">
        <v>108</v>
      </c>
      <c r="M25" s="7">
        <f>AVERAGE(C57:C60)</f>
        <v>213</v>
      </c>
      <c r="N25" s="7">
        <f>AVERAGE(D57:D60)</f>
        <v>213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213</v>
      </c>
      <c r="D26" s="10">
        <v>213</v>
      </c>
      <c r="E26" s="11">
        <f t="shared" si="0"/>
        <v>426</v>
      </c>
      <c r="F26" s="8">
        <f t="shared" si="3"/>
        <v>62</v>
      </c>
      <c r="G26" s="12" t="s">
        <v>47</v>
      </c>
      <c r="H26" s="54">
        <v>213</v>
      </c>
      <c r="I26" s="10">
        <v>213</v>
      </c>
      <c r="J26" s="8">
        <f t="shared" si="1"/>
        <v>426</v>
      </c>
      <c r="K26" s="2"/>
      <c r="L26" s="16" t="s">
        <v>21</v>
      </c>
      <c r="M26" s="7">
        <f>AVERAGE(H13:H16)</f>
        <v>213</v>
      </c>
      <c r="N26" s="7">
        <f>AVERAGE(I13:I16)</f>
        <v>213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213</v>
      </c>
      <c r="D27" s="10">
        <v>213</v>
      </c>
      <c r="E27" s="11">
        <f t="shared" si="0"/>
        <v>426</v>
      </c>
      <c r="F27" s="8">
        <f t="shared" si="3"/>
        <v>63</v>
      </c>
      <c r="G27" s="12" t="s">
        <v>49</v>
      </c>
      <c r="H27" s="54">
        <v>213</v>
      </c>
      <c r="I27" s="10">
        <v>213</v>
      </c>
      <c r="J27" s="8">
        <f t="shared" si="1"/>
        <v>426</v>
      </c>
      <c r="K27" s="2"/>
      <c r="L27" s="24" t="s">
        <v>29</v>
      </c>
      <c r="M27" s="7">
        <f>AVERAGE(H17:H20)</f>
        <v>213</v>
      </c>
      <c r="N27" s="7">
        <f>AVERAGE(I17:I20)</f>
        <v>213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213</v>
      </c>
      <c r="D28" s="10">
        <v>213</v>
      </c>
      <c r="E28" s="11">
        <f t="shared" si="0"/>
        <v>426</v>
      </c>
      <c r="F28" s="8">
        <f t="shared" si="3"/>
        <v>64</v>
      </c>
      <c r="G28" s="12" t="s">
        <v>51</v>
      </c>
      <c r="H28" s="54">
        <v>213</v>
      </c>
      <c r="I28" s="10">
        <v>213</v>
      </c>
      <c r="J28" s="8">
        <f t="shared" si="1"/>
        <v>426</v>
      </c>
      <c r="K28" s="2"/>
      <c r="L28" s="2" t="s">
        <v>37</v>
      </c>
      <c r="M28" s="7">
        <f>AVERAGE(H21:H24)</f>
        <v>213</v>
      </c>
      <c r="N28" s="7">
        <f>AVERAGE(I21:I24)</f>
        <v>213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213</v>
      </c>
      <c r="D29" s="10">
        <v>213</v>
      </c>
      <c r="E29" s="11">
        <f t="shared" si="0"/>
        <v>426</v>
      </c>
      <c r="F29" s="8">
        <f t="shared" si="3"/>
        <v>65</v>
      </c>
      <c r="G29" s="12" t="s">
        <v>53</v>
      </c>
      <c r="H29" s="54">
        <v>213</v>
      </c>
      <c r="I29" s="10">
        <v>213</v>
      </c>
      <c r="J29" s="8">
        <f t="shared" si="1"/>
        <v>426</v>
      </c>
      <c r="K29" s="2"/>
      <c r="L29" s="2" t="s">
        <v>45</v>
      </c>
      <c r="M29" s="7">
        <f>AVERAGE(H25:H28)</f>
        <v>213</v>
      </c>
      <c r="N29" s="7">
        <f>AVERAGE(I25:I28)</f>
        <v>213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213</v>
      </c>
      <c r="D30" s="10">
        <v>213</v>
      </c>
      <c r="E30" s="11">
        <f t="shared" si="0"/>
        <v>426</v>
      </c>
      <c r="F30" s="8">
        <f t="shared" si="3"/>
        <v>66</v>
      </c>
      <c r="G30" s="12" t="s">
        <v>55</v>
      </c>
      <c r="H30" s="54">
        <v>213</v>
      </c>
      <c r="I30" s="10">
        <v>213</v>
      </c>
      <c r="J30" s="8">
        <f t="shared" si="1"/>
        <v>426</v>
      </c>
      <c r="K30" s="2"/>
      <c r="L30" s="2" t="s">
        <v>53</v>
      </c>
      <c r="M30" s="7">
        <f>AVERAGE(H29:H32)</f>
        <v>213</v>
      </c>
      <c r="N30" s="7">
        <f>AVERAGE(I29:I32)</f>
        <v>213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213</v>
      </c>
      <c r="D31" s="10">
        <v>213</v>
      </c>
      <c r="E31" s="11">
        <f t="shared" si="0"/>
        <v>426</v>
      </c>
      <c r="F31" s="8">
        <f t="shared" si="3"/>
        <v>67</v>
      </c>
      <c r="G31" s="12" t="s">
        <v>57</v>
      </c>
      <c r="H31" s="54">
        <v>213</v>
      </c>
      <c r="I31" s="10">
        <v>213</v>
      </c>
      <c r="J31" s="8">
        <f t="shared" si="1"/>
        <v>426</v>
      </c>
      <c r="K31" s="2"/>
      <c r="L31" s="2" t="s">
        <v>61</v>
      </c>
      <c r="M31" s="7">
        <f>AVERAGE(H33:H36)</f>
        <v>213</v>
      </c>
      <c r="N31" s="7">
        <f>AVERAGE(I33:I36)</f>
        <v>213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213</v>
      </c>
      <c r="D32" s="10">
        <v>213</v>
      </c>
      <c r="E32" s="11">
        <f t="shared" si="0"/>
        <v>426</v>
      </c>
      <c r="F32" s="8">
        <f t="shared" si="3"/>
        <v>68</v>
      </c>
      <c r="G32" s="12" t="s">
        <v>59</v>
      </c>
      <c r="H32" s="54">
        <v>213</v>
      </c>
      <c r="I32" s="10">
        <v>213</v>
      </c>
      <c r="J32" s="8">
        <f t="shared" si="1"/>
        <v>426</v>
      </c>
      <c r="K32" s="2"/>
      <c r="L32" s="2" t="s">
        <v>69</v>
      </c>
      <c r="M32" s="7">
        <f>AVERAGE(H37:H40)</f>
        <v>213</v>
      </c>
      <c r="N32" s="7">
        <f>AVERAGE(I37:I40)</f>
        <v>213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213</v>
      </c>
      <c r="D33" s="10">
        <v>213</v>
      </c>
      <c r="E33" s="11">
        <f t="shared" si="0"/>
        <v>426</v>
      </c>
      <c r="F33" s="8">
        <f t="shared" si="3"/>
        <v>69</v>
      </c>
      <c r="G33" s="12" t="s">
        <v>61</v>
      </c>
      <c r="H33" s="54">
        <v>213</v>
      </c>
      <c r="I33" s="10">
        <v>213</v>
      </c>
      <c r="J33" s="8">
        <f t="shared" si="1"/>
        <v>426</v>
      </c>
      <c r="K33" s="2"/>
      <c r="L33" s="2" t="s">
        <v>77</v>
      </c>
      <c r="M33" s="7">
        <f>AVERAGE(H41:H44)</f>
        <v>213</v>
      </c>
      <c r="N33" s="7">
        <f>AVERAGE(I41:I44)</f>
        <v>213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213</v>
      </c>
      <c r="D34" s="10">
        <v>213</v>
      </c>
      <c r="E34" s="11">
        <f t="shared" si="0"/>
        <v>426</v>
      </c>
      <c r="F34" s="8">
        <f t="shared" si="3"/>
        <v>70</v>
      </c>
      <c r="G34" s="12" t="s">
        <v>63</v>
      </c>
      <c r="H34" s="54">
        <v>213</v>
      </c>
      <c r="I34" s="10">
        <v>213</v>
      </c>
      <c r="J34" s="8">
        <f t="shared" si="1"/>
        <v>426</v>
      </c>
      <c r="K34" s="2"/>
      <c r="L34" s="2" t="s">
        <v>85</v>
      </c>
      <c r="M34" s="7">
        <f>AVERAGE(H45:H48)</f>
        <v>213</v>
      </c>
      <c r="N34" s="7">
        <f>AVERAGE(I45:I48)</f>
        <v>213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213</v>
      </c>
      <c r="D35" s="10">
        <v>213</v>
      </c>
      <c r="E35" s="11">
        <f t="shared" si="0"/>
        <v>426</v>
      </c>
      <c r="F35" s="8">
        <f t="shared" si="3"/>
        <v>71</v>
      </c>
      <c r="G35" s="12" t="s">
        <v>65</v>
      </c>
      <c r="H35" s="54">
        <v>213</v>
      </c>
      <c r="I35" s="10">
        <v>213</v>
      </c>
      <c r="J35" s="8">
        <f t="shared" si="1"/>
        <v>426</v>
      </c>
      <c r="K35" s="2"/>
      <c r="L35" s="2" t="s">
        <v>93</v>
      </c>
      <c r="M35" s="7">
        <f>AVERAGE(H49:H52)</f>
        <v>213</v>
      </c>
      <c r="N35" s="7">
        <f>AVERAGE(I49:I52)</f>
        <v>213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213</v>
      </c>
      <c r="D36" s="10">
        <v>213</v>
      </c>
      <c r="E36" s="11">
        <f t="shared" si="0"/>
        <v>426</v>
      </c>
      <c r="F36" s="8">
        <f t="shared" si="3"/>
        <v>72</v>
      </c>
      <c r="G36" s="12" t="s">
        <v>67</v>
      </c>
      <c r="H36" s="54">
        <v>213</v>
      </c>
      <c r="I36" s="10">
        <v>213</v>
      </c>
      <c r="J36" s="8">
        <f t="shared" si="1"/>
        <v>426</v>
      </c>
      <c r="K36" s="2"/>
      <c r="L36" s="110" t="s">
        <v>101</v>
      </c>
      <c r="M36" s="7">
        <f>AVERAGE(H53:H56)</f>
        <v>213</v>
      </c>
      <c r="N36" s="7">
        <f>AVERAGE(I53:I56)</f>
        <v>213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213</v>
      </c>
      <c r="D37" s="10">
        <v>213</v>
      </c>
      <c r="E37" s="11">
        <f t="shared" si="0"/>
        <v>426</v>
      </c>
      <c r="F37" s="8">
        <v>73</v>
      </c>
      <c r="G37" s="12" t="s">
        <v>69</v>
      </c>
      <c r="H37" s="54">
        <v>213</v>
      </c>
      <c r="I37" s="10">
        <v>213</v>
      </c>
      <c r="J37" s="8">
        <f t="shared" si="1"/>
        <v>426</v>
      </c>
      <c r="K37" s="2"/>
      <c r="L37" s="110" t="s">
        <v>109</v>
      </c>
      <c r="M37" s="7">
        <f>AVERAGE(H57:H60)</f>
        <v>213</v>
      </c>
      <c r="N37" s="7">
        <f>AVERAGE(I57:I60)</f>
        <v>213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213</v>
      </c>
      <c r="D38" s="10">
        <v>213</v>
      </c>
      <c r="E38" s="8">
        <f t="shared" si="0"/>
        <v>426</v>
      </c>
      <c r="F38" s="8">
        <f t="shared" ref="F38:F60" si="5">F37+1</f>
        <v>74</v>
      </c>
      <c r="G38" s="12" t="s">
        <v>71</v>
      </c>
      <c r="H38" s="54">
        <v>213</v>
      </c>
      <c r="I38" s="10">
        <v>213</v>
      </c>
      <c r="J38" s="8">
        <f t="shared" si="1"/>
        <v>426</v>
      </c>
      <c r="K38" s="2"/>
      <c r="L38" s="110" t="s">
        <v>312</v>
      </c>
      <c r="M38" s="110">
        <f>AVERAGE(M14:M37)</f>
        <v>213</v>
      </c>
      <c r="N38" s="110">
        <f>AVERAGE(N14:N37)</f>
        <v>213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213</v>
      </c>
      <c r="D39" s="10">
        <v>213</v>
      </c>
      <c r="E39" s="8">
        <f t="shared" si="0"/>
        <v>426</v>
      </c>
      <c r="F39" s="8">
        <f t="shared" si="5"/>
        <v>75</v>
      </c>
      <c r="G39" s="12" t="s">
        <v>73</v>
      </c>
      <c r="H39" s="54">
        <v>213</v>
      </c>
      <c r="I39" s="10">
        <v>213</v>
      </c>
      <c r="J39" s="8">
        <f t="shared" si="1"/>
        <v>426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213</v>
      </c>
      <c r="D40" s="10">
        <v>213</v>
      </c>
      <c r="E40" s="8">
        <f t="shared" si="0"/>
        <v>426</v>
      </c>
      <c r="F40" s="8">
        <f t="shared" si="5"/>
        <v>76</v>
      </c>
      <c r="G40" s="12" t="s">
        <v>75</v>
      </c>
      <c r="H40" s="54">
        <v>213</v>
      </c>
      <c r="I40" s="10">
        <v>213</v>
      </c>
      <c r="J40" s="8">
        <f t="shared" si="1"/>
        <v>426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213</v>
      </c>
      <c r="D41" s="10">
        <v>213</v>
      </c>
      <c r="E41" s="8">
        <f t="shared" si="0"/>
        <v>426</v>
      </c>
      <c r="F41" s="8">
        <f t="shared" si="5"/>
        <v>77</v>
      </c>
      <c r="G41" s="12" t="s">
        <v>77</v>
      </c>
      <c r="H41" s="54">
        <v>213</v>
      </c>
      <c r="I41" s="10">
        <v>213</v>
      </c>
      <c r="J41" s="8">
        <f t="shared" si="1"/>
        <v>426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213</v>
      </c>
      <c r="D42" s="10">
        <v>213</v>
      </c>
      <c r="E42" s="8">
        <f t="shared" si="0"/>
        <v>426</v>
      </c>
      <c r="F42" s="8">
        <f t="shared" si="5"/>
        <v>78</v>
      </c>
      <c r="G42" s="12" t="s">
        <v>79</v>
      </c>
      <c r="H42" s="54">
        <v>213</v>
      </c>
      <c r="I42" s="10">
        <v>213</v>
      </c>
      <c r="J42" s="8">
        <f t="shared" si="1"/>
        <v>426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213</v>
      </c>
      <c r="D43" s="10">
        <v>213</v>
      </c>
      <c r="E43" s="8">
        <f t="shared" si="0"/>
        <v>426</v>
      </c>
      <c r="F43" s="8">
        <f t="shared" si="5"/>
        <v>79</v>
      </c>
      <c r="G43" s="12" t="s">
        <v>81</v>
      </c>
      <c r="H43" s="54">
        <v>213</v>
      </c>
      <c r="I43" s="10">
        <v>213</v>
      </c>
      <c r="J43" s="8">
        <f t="shared" si="1"/>
        <v>426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213</v>
      </c>
      <c r="D44" s="10">
        <v>213</v>
      </c>
      <c r="E44" s="8">
        <f t="shared" si="0"/>
        <v>426</v>
      </c>
      <c r="F44" s="8">
        <f t="shared" si="5"/>
        <v>80</v>
      </c>
      <c r="G44" s="12" t="s">
        <v>83</v>
      </c>
      <c r="H44" s="54">
        <v>213</v>
      </c>
      <c r="I44" s="10">
        <v>213</v>
      </c>
      <c r="J44" s="8">
        <f t="shared" si="1"/>
        <v>426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213</v>
      </c>
      <c r="D45" s="10">
        <v>213</v>
      </c>
      <c r="E45" s="8">
        <f t="shared" si="0"/>
        <v>426</v>
      </c>
      <c r="F45" s="8">
        <f t="shared" si="5"/>
        <v>81</v>
      </c>
      <c r="G45" s="12" t="s">
        <v>85</v>
      </c>
      <c r="H45" s="54">
        <v>213</v>
      </c>
      <c r="I45" s="10">
        <v>213</v>
      </c>
      <c r="J45" s="8">
        <f t="shared" si="1"/>
        <v>426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213</v>
      </c>
      <c r="D46" s="10">
        <v>213</v>
      </c>
      <c r="E46" s="8">
        <f t="shared" si="0"/>
        <v>426</v>
      </c>
      <c r="F46" s="8">
        <f t="shared" si="5"/>
        <v>82</v>
      </c>
      <c r="G46" s="12" t="s">
        <v>87</v>
      </c>
      <c r="H46" s="54">
        <v>213</v>
      </c>
      <c r="I46" s="10">
        <v>213</v>
      </c>
      <c r="J46" s="8">
        <f t="shared" si="1"/>
        <v>426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213</v>
      </c>
      <c r="D47" s="10">
        <v>213</v>
      </c>
      <c r="E47" s="8">
        <f t="shared" si="0"/>
        <v>426</v>
      </c>
      <c r="F47" s="8">
        <f t="shared" si="5"/>
        <v>83</v>
      </c>
      <c r="G47" s="12" t="s">
        <v>89</v>
      </c>
      <c r="H47" s="54">
        <v>213</v>
      </c>
      <c r="I47" s="10">
        <v>213</v>
      </c>
      <c r="J47" s="8">
        <f t="shared" si="1"/>
        <v>426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213</v>
      </c>
      <c r="D48" s="10">
        <v>213</v>
      </c>
      <c r="E48" s="8">
        <f t="shared" si="0"/>
        <v>426</v>
      </c>
      <c r="F48" s="8">
        <f t="shared" si="5"/>
        <v>84</v>
      </c>
      <c r="G48" s="12" t="s">
        <v>91</v>
      </c>
      <c r="H48" s="54">
        <v>213</v>
      </c>
      <c r="I48" s="10">
        <v>213</v>
      </c>
      <c r="J48" s="8">
        <f t="shared" si="1"/>
        <v>426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213</v>
      </c>
      <c r="D49" s="10">
        <v>213</v>
      </c>
      <c r="E49" s="8">
        <f t="shared" si="0"/>
        <v>426</v>
      </c>
      <c r="F49" s="8">
        <f t="shared" si="5"/>
        <v>85</v>
      </c>
      <c r="G49" s="12" t="s">
        <v>93</v>
      </c>
      <c r="H49" s="54">
        <v>213</v>
      </c>
      <c r="I49" s="10">
        <v>213</v>
      </c>
      <c r="J49" s="8">
        <f t="shared" si="1"/>
        <v>426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213</v>
      </c>
      <c r="D50" s="10">
        <v>213</v>
      </c>
      <c r="E50" s="8">
        <f t="shared" si="0"/>
        <v>426</v>
      </c>
      <c r="F50" s="8">
        <f t="shared" si="5"/>
        <v>86</v>
      </c>
      <c r="G50" s="12" t="s">
        <v>95</v>
      </c>
      <c r="H50" s="54">
        <v>213</v>
      </c>
      <c r="I50" s="10">
        <v>213</v>
      </c>
      <c r="J50" s="8">
        <f t="shared" si="1"/>
        <v>426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213</v>
      </c>
      <c r="D51" s="10">
        <v>213</v>
      </c>
      <c r="E51" s="8">
        <f t="shared" si="0"/>
        <v>426</v>
      </c>
      <c r="F51" s="8">
        <f t="shared" si="5"/>
        <v>87</v>
      </c>
      <c r="G51" s="12" t="s">
        <v>97</v>
      </c>
      <c r="H51" s="54">
        <v>213</v>
      </c>
      <c r="I51" s="10">
        <v>213</v>
      </c>
      <c r="J51" s="8">
        <f t="shared" si="1"/>
        <v>426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213</v>
      </c>
      <c r="D52" s="10">
        <v>213</v>
      </c>
      <c r="E52" s="8">
        <f t="shared" si="0"/>
        <v>426</v>
      </c>
      <c r="F52" s="8">
        <f t="shared" si="5"/>
        <v>88</v>
      </c>
      <c r="G52" s="12" t="s">
        <v>99</v>
      </c>
      <c r="H52" s="54">
        <v>213</v>
      </c>
      <c r="I52" s="10">
        <v>213</v>
      </c>
      <c r="J52" s="8">
        <f t="shared" si="1"/>
        <v>426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213</v>
      </c>
      <c r="D53" s="10">
        <v>213</v>
      </c>
      <c r="E53" s="8">
        <f t="shared" si="0"/>
        <v>426</v>
      </c>
      <c r="F53" s="8">
        <f t="shared" si="5"/>
        <v>89</v>
      </c>
      <c r="G53" s="12" t="s">
        <v>101</v>
      </c>
      <c r="H53" s="54">
        <v>213</v>
      </c>
      <c r="I53" s="10">
        <v>213</v>
      </c>
      <c r="J53" s="8">
        <f t="shared" si="1"/>
        <v>426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213</v>
      </c>
      <c r="D54" s="10">
        <v>213</v>
      </c>
      <c r="E54" s="8">
        <f t="shared" si="0"/>
        <v>426</v>
      </c>
      <c r="F54" s="8">
        <f t="shared" si="5"/>
        <v>90</v>
      </c>
      <c r="G54" s="12" t="s">
        <v>103</v>
      </c>
      <c r="H54" s="54">
        <v>213</v>
      </c>
      <c r="I54" s="10">
        <v>213</v>
      </c>
      <c r="J54" s="8">
        <f t="shared" si="1"/>
        <v>426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213</v>
      </c>
      <c r="D55" s="10">
        <v>213</v>
      </c>
      <c r="E55" s="8">
        <f t="shared" si="0"/>
        <v>426</v>
      </c>
      <c r="F55" s="8">
        <f t="shared" si="5"/>
        <v>91</v>
      </c>
      <c r="G55" s="12" t="s">
        <v>105</v>
      </c>
      <c r="H55" s="54">
        <v>213</v>
      </c>
      <c r="I55" s="10">
        <v>213</v>
      </c>
      <c r="J55" s="8">
        <f t="shared" si="1"/>
        <v>426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213</v>
      </c>
      <c r="D56" s="10">
        <v>213</v>
      </c>
      <c r="E56" s="8">
        <f t="shared" si="0"/>
        <v>426</v>
      </c>
      <c r="F56" s="8">
        <f t="shared" si="5"/>
        <v>92</v>
      </c>
      <c r="G56" s="12" t="s">
        <v>107</v>
      </c>
      <c r="H56" s="54">
        <v>213</v>
      </c>
      <c r="I56" s="10">
        <v>213</v>
      </c>
      <c r="J56" s="8">
        <f t="shared" si="1"/>
        <v>426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213</v>
      </c>
      <c r="D57" s="10">
        <v>213</v>
      </c>
      <c r="E57" s="8">
        <f t="shared" si="0"/>
        <v>426</v>
      </c>
      <c r="F57" s="8">
        <f t="shared" si="5"/>
        <v>93</v>
      </c>
      <c r="G57" s="12" t="s">
        <v>109</v>
      </c>
      <c r="H57" s="54">
        <v>213</v>
      </c>
      <c r="I57" s="10">
        <v>213</v>
      </c>
      <c r="J57" s="8">
        <f t="shared" si="1"/>
        <v>426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213</v>
      </c>
      <c r="D58" s="10">
        <v>213</v>
      </c>
      <c r="E58" s="8">
        <f t="shared" si="0"/>
        <v>426</v>
      </c>
      <c r="F58" s="8">
        <f t="shared" si="5"/>
        <v>94</v>
      </c>
      <c r="G58" s="12" t="s">
        <v>111</v>
      </c>
      <c r="H58" s="54">
        <v>213</v>
      </c>
      <c r="I58" s="10">
        <v>213</v>
      </c>
      <c r="J58" s="8">
        <f t="shared" si="1"/>
        <v>426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213</v>
      </c>
      <c r="D59" s="10">
        <v>213</v>
      </c>
      <c r="E59" s="17">
        <f t="shared" si="0"/>
        <v>426</v>
      </c>
      <c r="F59" s="17">
        <f t="shared" si="5"/>
        <v>95</v>
      </c>
      <c r="G59" s="18" t="s">
        <v>113</v>
      </c>
      <c r="H59" s="54">
        <v>213</v>
      </c>
      <c r="I59" s="10">
        <v>213</v>
      </c>
      <c r="J59" s="17">
        <f t="shared" si="1"/>
        <v>426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213</v>
      </c>
      <c r="D60" s="10">
        <v>213</v>
      </c>
      <c r="E60" s="17">
        <f t="shared" si="0"/>
        <v>426</v>
      </c>
      <c r="F60" s="17">
        <f t="shared" si="5"/>
        <v>96</v>
      </c>
      <c r="G60" s="18" t="s">
        <v>115</v>
      </c>
      <c r="H60" s="54">
        <v>213</v>
      </c>
      <c r="I60" s="10">
        <v>213</v>
      </c>
      <c r="J60" s="17">
        <f t="shared" si="1"/>
        <v>426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41.25" customHeight="1" x14ac:dyDescent="0.25">
      <c r="A62" s="119"/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279</v>
      </c>
      <c r="F63" s="127"/>
      <c r="G63" s="128"/>
      <c r="H63" s="21">
        <v>0</v>
      </c>
      <c r="I63" s="21">
        <v>5.2859999999999996</v>
      </c>
      <c r="J63" s="21">
        <f>H63+I63</f>
        <v>5.2859999999999996</v>
      </c>
      <c r="K63" s="2"/>
      <c r="L63" s="22">
        <v>202.666</v>
      </c>
      <c r="M63" s="32">
        <f>L63/1000</f>
        <v>0.20266599999999999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280</v>
      </c>
      <c r="F64" s="130"/>
      <c r="G64" s="131"/>
      <c r="H64" s="36">
        <f>K82</f>
        <v>0</v>
      </c>
      <c r="I64" s="36">
        <f>L82</f>
        <v>0.20266599999999999</v>
      </c>
      <c r="J64" s="36">
        <f>H64+I64</f>
        <v>0.20266599999999999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281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3.3000000000000002E-2</v>
      </c>
      <c r="N66" s="28">
        <v>0.55700000000000005</v>
      </c>
      <c r="O66" s="29">
        <f>M66+N66</f>
        <v>0.59000000000000008</v>
      </c>
      <c r="P66" s="29">
        <f>O66/J63*100</f>
        <v>11.161558834657589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I63+I64-N66-0.018-M66-0.018</f>
        <v>4.862665999999999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v>2.8050000000000002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0.11687500000000001</v>
      </c>
      <c r="N69" s="32">
        <f>(N67+N68)/24</f>
        <v>0.2026110833333333</v>
      </c>
      <c r="O69" s="23"/>
      <c r="P69" s="32">
        <f>M69+N69</f>
        <v>0.31948608333333328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116.875</v>
      </c>
      <c r="N70" s="29">
        <f>N69*1000</f>
        <v>202.61108333333331</v>
      </c>
      <c r="O70" s="23"/>
      <c r="P70" s="29">
        <f>M70+N70</f>
        <v>319.48608333333334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99"/>
      <c r="F72" s="2"/>
      <c r="G72" s="2"/>
      <c r="H72" s="2"/>
      <c r="I72" s="2"/>
      <c r="J72" s="99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0.24060000000000001</v>
      </c>
      <c r="M81" s="32">
        <f>K81+L81</f>
        <v>0.24060000000000001</v>
      </c>
      <c r="N81" s="32">
        <f>M81-M63</f>
        <v>3.7934000000000023E-2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0.20266599999999999</v>
      </c>
      <c r="M82" s="32">
        <f>K82+L82</f>
        <v>0.20266599999999999</v>
      </c>
      <c r="N82" s="32">
        <f>N81/2</f>
        <v>1.8967000000000012E-2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62" workbookViewId="0">
      <selection activeCell="L11" sqref="L11:N38"/>
    </sheetView>
  </sheetViews>
  <sheetFormatPr defaultColWidth="14.42578125" defaultRowHeight="15" x14ac:dyDescent="0.25"/>
  <cols>
    <col min="1" max="1" width="10.5703125" style="102" customWidth="1"/>
    <col min="2" max="2" width="18.5703125" style="102" customWidth="1"/>
    <col min="3" max="4" width="12.7109375" style="102" customWidth="1"/>
    <col min="5" max="5" width="14.7109375" style="102" customWidth="1"/>
    <col min="6" max="6" width="12.42578125" style="102" customWidth="1"/>
    <col min="7" max="7" width="15.140625" style="102" customWidth="1"/>
    <col min="8" max="9" width="12.7109375" style="102" customWidth="1"/>
    <col min="10" max="10" width="15" style="102" customWidth="1"/>
    <col min="11" max="11" width="9.140625" style="102" customWidth="1"/>
    <col min="12" max="12" width="13" style="102" customWidth="1"/>
    <col min="13" max="13" width="12.7109375" style="102" customWidth="1"/>
    <col min="14" max="14" width="14.28515625" style="102" customWidth="1"/>
    <col min="15" max="15" width="7.85546875" style="102" customWidth="1"/>
    <col min="16" max="17" width="9.140625" style="102" customWidth="1"/>
    <col min="18" max="16384" width="14.42578125" style="102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284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300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299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228</v>
      </c>
      <c r="D13" s="10">
        <v>217</v>
      </c>
      <c r="E13" s="11">
        <f t="shared" ref="E13:E60" si="0">SUM(C13,D13)</f>
        <v>445</v>
      </c>
      <c r="F13" s="8">
        <v>49</v>
      </c>
      <c r="G13" s="12" t="s">
        <v>21</v>
      </c>
      <c r="H13" s="54">
        <v>228</v>
      </c>
      <c r="I13" s="10">
        <v>217</v>
      </c>
      <c r="J13" s="8">
        <f t="shared" ref="J13:J60" si="1">SUM(H13,I13)</f>
        <v>445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228</v>
      </c>
      <c r="D14" s="10">
        <v>217</v>
      </c>
      <c r="E14" s="11">
        <f t="shared" si="0"/>
        <v>445</v>
      </c>
      <c r="F14" s="8">
        <f t="shared" ref="F14:F36" si="3">F13+1</f>
        <v>50</v>
      </c>
      <c r="G14" s="12" t="s">
        <v>23</v>
      </c>
      <c r="H14" s="54">
        <v>228</v>
      </c>
      <c r="I14" s="10">
        <v>217</v>
      </c>
      <c r="J14" s="8">
        <f t="shared" si="1"/>
        <v>445</v>
      </c>
      <c r="K14" s="2"/>
      <c r="L14" s="2" t="s">
        <v>20</v>
      </c>
      <c r="M14" s="7">
        <f>AVERAGE(C13:C16)</f>
        <v>228</v>
      </c>
      <c r="N14" s="7">
        <f>AVERAGE(D13:D16)</f>
        <v>217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228</v>
      </c>
      <c r="D15" s="10">
        <v>217</v>
      </c>
      <c r="E15" s="11">
        <f t="shared" si="0"/>
        <v>445</v>
      </c>
      <c r="F15" s="8">
        <f t="shared" si="3"/>
        <v>51</v>
      </c>
      <c r="G15" s="12" t="s">
        <v>25</v>
      </c>
      <c r="H15" s="54">
        <v>228</v>
      </c>
      <c r="I15" s="10">
        <v>217</v>
      </c>
      <c r="J15" s="8">
        <f t="shared" si="1"/>
        <v>445</v>
      </c>
      <c r="K15" s="2"/>
      <c r="L15" s="2" t="s">
        <v>28</v>
      </c>
      <c r="M15" s="7">
        <f>AVERAGE(C17:C20)</f>
        <v>228</v>
      </c>
      <c r="N15" s="7">
        <f>AVERAGE(D17:D20)</f>
        <v>217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228</v>
      </c>
      <c r="D16" s="10">
        <v>217</v>
      </c>
      <c r="E16" s="11">
        <f t="shared" si="0"/>
        <v>445</v>
      </c>
      <c r="F16" s="8">
        <f t="shared" si="3"/>
        <v>52</v>
      </c>
      <c r="G16" s="12" t="s">
        <v>27</v>
      </c>
      <c r="H16" s="54">
        <v>228</v>
      </c>
      <c r="I16" s="10">
        <v>217</v>
      </c>
      <c r="J16" s="8">
        <f t="shared" si="1"/>
        <v>445</v>
      </c>
      <c r="K16" s="2"/>
      <c r="L16" s="2" t="s">
        <v>36</v>
      </c>
      <c r="M16" s="7">
        <f>AVERAGE(C21:C24)</f>
        <v>228</v>
      </c>
      <c r="N16" s="7">
        <f>AVERAGE(D21:D24)</f>
        <v>217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228</v>
      </c>
      <c r="D17" s="10">
        <v>217</v>
      </c>
      <c r="E17" s="11">
        <f t="shared" si="0"/>
        <v>445</v>
      </c>
      <c r="F17" s="8">
        <f t="shared" si="3"/>
        <v>53</v>
      </c>
      <c r="G17" s="12" t="s">
        <v>29</v>
      </c>
      <c r="H17" s="54">
        <v>228</v>
      </c>
      <c r="I17" s="10">
        <v>217</v>
      </c>
      <c r="J17" s="8">
        <f t="shared" si="1"/>
        <v>445</v>
      </c>
      <c r="K17" s="2"/>
      <c r="L17" s="2" t="s">
        <v>44</v>
      </c>
      <c r="M17" s="7">
        <f>AVERAGE(C25:C28)</f>
        <v>228</v>
      </c>
      <c r="N17" s="7">
        <f>AVERAGE(D25:D28)</f>
        <v>217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228</v>
      </c>
      <c r="D18" s="10">
        <v>217</v>
      </c>
      <c r="E18" s="11">
        <f t="shared" si="0"/>
        <v>445</v>
      </c>
      <c r="F18" s="8">
        <f t="shared" si="3"/>
        <v>54</v>
      </c>
      <c r="G18" s="12" t="s">
        <v>31</v>
      </c>
      <c r="H18" s="54">
        <v>228</v>
      </c>
      <c r="I18" s="10">
        <v>217</v>
      </c>
      <c r="J18" s="8">
        <f t="shared" si="1"/>
        <v>445</v>
      </c>
      <c r="K18" s="2"/>
      <c r="L18" s="2" t="s">
        <v>52</v>
      </c>
      <c r="M18" s="7">
        <f>AVERAGE(C29:C32)</f>
        <v>228</v>
      </c>
      <c r="N18" s="7">
        <f>AVERAGE(D29:D32)</f>
        <v>217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228</v>
      </c>
      <c r="D19" s="10">
        <v>217</v>
      </c>
      <c r="E19" s="11">
        <f t="shared" si="0"/>
        <v>445</v>
      </c>
      <c r="F19" s="8">
        <f t="shared" si="3"/>
        <v>55</v>
      </c>
      <c r="G19" s="12" t="s">
        <v>33</v>
      </c>
      <c r="H19" s="54">
        <v>228</v>
      </c>
      <c r="I19" s="10">
        <v>217</v>
      </c>
      <c r="J19" s="8">
        <f t="shared" si="1"/>
        <v>445</v>
      </c>
      <c r="K19" s="2"/>
      <c r="L19" s="2" t="s">
        <v>60</v>
      </c>
      <c r="M19" s="7">
        <f>AVERAGE(C33:C36)</f>
        <v>228</v>
      </c>
      <c r="N19" s="7">
        <f>AVERAGE(D33:D36)</f>
        <v>217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228</v>
      </c>
      <c r="D20" s="10">
        <v>217</v>
      </c>
      <c r="E20" s="11">
        <f t="shared" si="0"/>
        <v>445</v>
      </c>
      <c r="F20" s="8">
        <f t="shared" si="3"/>
        <v>56</v>
      </c>
      <c r="G20" s="12" t="s">
        <v>35</v>
      </c>
      <c r="H20" s="54">
        <v>228</v>
      </c>
      <c r="I20" s="10">
        <v>217</v>
      </c>
      <c r="J20" s="8">
        <f t="shared" si="1"/>
        <v>445</v>
      </c>
      <c r="K20" s="2"/>
      <c r="L20" s="2" t="s">
        <v>68</v>
      </c>
      <c r="M20" s="7">
        <f>AVERAGE(C37:C40)</f>
        <v>228</v>
      </c>
      <c r="N20" s="7">
        <f>AVERAGE(D37:D40)</f>
        <v>217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228</v>
      </c>
      <c r="D21" s="10">
        <v>217</v>
      </c>
      <c r="E21" s="11">
        <f t="shared" si="0"/>
        <v>445</v>
      </c>
      <c r="F21" s="8">
        <f t="shared" si="3"/>
        <v>57</v>
      </c>
      <c r="G21" s="12" t="s">
        <v>37</v>
      </c>
      <c r="H21" s="54">
        <v>228</v>
      </c>
      <c r="I21" s="10">
        <v>217</v>
      </c>
      <c r="J21" s="8">
        <f t="shared" si="1"/>
        <v>445</v>
      </c>
      <c r="K21" s="2"/>
      <c r="L21" s="2" t="s">
        <v>76</v>
      </c>
      <c r="M21" s="7">
        <f>AVERAGE(C41:C44)</f>
        <v>228</v>
      </c>
      <c r="N21" s="7">
        <f>AVERAGE(D41:D44)</f>
        <v>217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228</v>
      </c>
      <c r="D22" s="10">
        <v>217</v>
      </c>
      <c r="E22" s="11">
        <f t="shared" si="0"/>
        <v>445</v>
      </c>
      <c r="F22" s="8">
        <f t="shared" si="3"/>
        <v>58</v>
      </c>
      <c r="G22" s="12" t="s">
        <v>39</v>
      </c>
      <c r="H22" s="54">
        <v>228</v>
      </c>
      <c r="I22" s="10">
        <v>217</v>
      </c>
      <c r="J22" s="8">
        <f t="shared" si="1"/>
        <v>445</v>
      </c>
      <c r="K22" s="2"/>
      <c r="L22" s="2" t="s">
        <v>84</v>
      </c>
      <c r="M22" s="7">
        <f>AVERAGE(C45:C48)</f>
        <v>228</v>
      </c>
      <c r="N22" s="7">
        <f>AVERAGE(D45:D48)</f>
        <v>217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228</v>
      </c>
      <c r="D23" s="10">
        <v>217</v>
      </c>
      <c r="E23" s="11">
        <f t="shared" si="0"/>
        <v>445</v>
      </c>
      <c r="F23" s="8">
        <f t="shared" si="3"/>
        <v>59</v>
      </c>
      <c r="G23" s="12" t="s">
        <v>41</v>
      </c>
      <c r="H23" s="54">
        <v>228</v>
      </c>
      <c r="I23" s="10">
        <v>217</v>
      </c>
      <c r="J23" s="8">
        <f t="shared" si="1"/>
        <v>445</v>
      </c>
      <c r="K23" s="2"/>
      <c r="L23" s="2" t="s">
        <v>92</v>
      </c>
      <c r="M23" s="7">
        <f>AVERAGE(C49:C52)</f>
        <v>228</v>
      </c>
      <c r="N23" s="7">
        <f>AVERAGE(D49:D52)</f>
        <v>217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228</v>
      </c>
      <c r="D24" s="10">
        <v>217</v>
      </c>
      <c r="E24" s="11">
        <f t="shared" si="0"/>
        <v>445</v>
      </c>
      <c r="F24" s="8">
        <f t="shared" si="3"/>
        <v>60</v>
      </c>
      <c r="G24" s="12" t="s">
        <v>43</v>
      </c>
      <c r="H24" s="54">
        <v>228</v>
      </c>
      <c r="I24" s="10">
        <v>217</v>
      </c>
      <c r="J24" s="8">
        <f t="shared" si="1"/>
        <v>445</v>
      </c>
      <c r="K24" s="2"/>
      <c r="L24" s="13" t="s">
        <v>100</v>
      </c>
      <c r="M24" s="7">
        <f>AVERAGE(C53:C56)</f>
        <v>228</v>
      </c>
      <c r="N24" s="7">
        <f>AVERAGE(D53:D56)</f>
        <v>217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228</v>
      </c>
      <c r="D25" s="10">
        <v>217</v>
      </c>
      <c r="E25" s="11">
        <f t="shared" si="0"/>
        <v>445</v>
      </c>
      <c r="F25" s="8">
        <f t="shared" si="3"/>
        <v>61</v>
      </c>
      <c r="G25" s="12" t="s">
        <v>45</v>
      </c>
      <c r="H25" s="54">
        <v>228</v>
      </c>
      <c r="I25" s="10">
        <v>217</v>
      </c>
      <c r="J25" s="8">
        <f t="shared" si="1"/>
        <v>445</v>
      </c>
      <c r="K25" s="2"/>
      <c r="L25" s="16" t="s">
        <v>108</v>
      </c>
      <c r="M25" s="7">
        <f>AVERAGE(C57:C60)</f>
        <v>228</v>
      </c>
      <c r="N25" s="7">
        <f>AVERAGE(D57:D60)</f>
        <v>217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228</v>
      </c>
      <c r="D26" s="10">
        <v>217</v>
      </c>
      <c r="E26" s="11">
        <f t="shared" si="0"/>
        <v>445</v>
      </c>
      <c r="F26" s="8">
        <f t="shared" si="3"/>
        <v>62</v>
      </c>
      <c r="G26" s="12" t="s">
        <v>47</v>
      </c>
      <c r="H26" s="54">
        <v>228</v>
      </c>
      <c r="I26" s="10">
        <v>217</v>
      </c>
      <c r="J26" s="8">
        <f t="shared" si="1"/>
        <v>445</v>
      </c>
      <c r="K26" s="2"/>
      <c r="L26" s="16" t="s">
        <v>21</v>
      </c>
      <c r="M26" s="7">
        <f>AVERAGE(H13:H16)</f>
        <v>228</v>
      </c>
      <c r="N26" s="7">
        <f>AVERAGE(I13:I16)</f>
        <v>217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228</v>
      </c>
      <c r="D27" s="10">
        <v>217</v>
      </c>
      <c r="E27" s="11">
        <f t="shared" si="0"/>
        <v>445</v>
      </c>
      <c r="F27" s="8">
        <f t="shared" si="3"/>
        <v>63</v>
      </c>
      <c r="G27" s="12" t="s">
        <v>49</v>
      </c>
      <c r="H27" s="54">
        <v>228</v>
      </c>
      <c r="I27" s="10">
        <v>217</v>
      </c>
      <c r="J27" s="8">
        <f t="shared" si="1"/>
        <v>445</v>
      </c>
      <c r="K27" s="2"/>
      <c r="L27" s="24" t="s">
        <v>29</v>
      </c>
      <c r="M27" s="7">
        <f>AVERAGE(H17:H20)</f>
        <v>228</v>
      </c>
      <c r="N27" s="7">
        <f>AVERAGE(I17:I20)</f>
        <v>217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228</v>
      </c>
      <c r="D28" s="10">
        <v>217</v>
      </c>
      <c r="E28" s="11">
        <f t="shared" si="0"/>
        <v>445</v>
      </c>
      <c r="F28" s="8">
        <f t="shared" si="3"/>
        <v>64</v>
      </c>
      <c r="G28" s="12" t="s">
        <v>51</v>
      </c>
      <c r="H28" s="54">
        <v>228</v>
      </c>
      <c r="I28" s="10">
        <v>217</v>
      </c>
      <c r="J28" s="8">
        <f t="shared" si="1"/>
        <v>445</v>
      </c>
      <c r="K28" s="2"/>
      <c r="L28" s="2" t="s">
        <v>37</v>
      </c>
      <c r="M28" s="7">
        <f>AVERAGE(H21:H24)</f>
        <v>228</v>
      </c>
      <c r="N28" s="7">
        <f>AVERAGE(I21:I24)</f>
        <v>217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228</v>
      </c>
      <c r="D29" s="10">
        <v>217</v>
      </c>
      <c r="E29" s="11">
        <f t="shared" si="0"/>
        <v>445</v>
      </c>
      <c r="F29" s="8">
        <f t="shared" si="3"/>
        <v>65</v>
      </c>
      <c r="G29" s="12" t="s">
        <v>53</v>
      </c>
      <c r="H29" s="54">
        <v>228</v>
      </c>
      <c r="I29" s="10">
        <v>217</v>
      </c>
      <c r="J29" s="8">
        <f t="shared" si="1"/>
        <v>445</v>
      </c>
      <c r="K29" s="2"/>
      <c r="L29" s="2" t="s">
        <v>45</v>
      </c>
      <c r="M29" s="7">
        <f>AVERAGE(H25:H28)</f>
        <v>228</v>
      </c>
      <c r="N29" s="7">
        <f>AVERAGE(I25:I28)</f>
        <v>217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228</v>
      </c>
      <c r="D30" s="10">
        <v>217</v>
      </c>
      <c r="E30" s="11">
        <f t="shared" si="0"/>
        <v>445</v>
      </c>
      <c r="F30" s="8">
        <f t="shared" si="3"/>
        <v>66</v>
      </c>
      <c r="G30" s="12" t="s">
        <v>55</v>
      </c>
      <c r="H30" s="54">
        <v>228</v>
      </c>
      <c r="I30" s="10">
        <v>217</v>
      </c>
      <c r="J30" s="8">
        <f t="shared" si="1"/>
        <v>445</v>
      </c>
      <c r="K30" s="2"/>
      <c r="L30" s="2" t="s">
        <v>53</v>
      </c>
      <c r="M30" s="7">
        <f>AVERAGE(H29:H32)</f>
        <v>228</v>
      </c>
      <c r="N30" s="7">
        <f>AVERAGE(I29:I32)</f>
        <v>217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228</v>
      </c>
      <c r="D31" s="10">
        <v>217</v>
      </c>
      <c r="E31" s="11">
        <f t="shared" si="0"/>
        <v>445</v>
      </c>
      <c r="F31" s="8">
        <f t="shared" si="3"/>
        <v>67</v>
      </c>
      <c r="G31" s="12" t="s">
        <v>57</v>
      </c>
      <c r="H31" s="54">
        <v>228</v>
      </c>
      <c r="I31" s="10">
        <v>217</v>
      </c>
      <c r="J31" s="8">
        <f t="shared" si="1"/>
        <v>445</v>
      </c>
      <c r="K31" s="2"/>
      <c r="L31" s="2" t="s">
        <v>61</v>
      </c>
      <c r="M31" s="7">
        <f>AVERAGE(H33:H36)</f>
        <v>228</v>
      </c>
      <c r="N31" s="7">
        <f>AVERAGE(I33:I36)</f>
        <v>217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228</v>
      </c>
      <c r="D32" s="10">
        <v>217</v>
      </c>
      <c r="E32" s="11">
        <f t="shared" si="0"/>
        <v>445</v>
      </c>
      <c r="F32" s="8">
        <f t="shared" si="3"/>
        <v>68</v>
      </c>
      <c r="G32" s="12" t="s">
        <v>59</v>
      </c>
      <c r="H32" s="54">
        <v>228</v>
      </c>
      <c r="I32" s="10">
        <v>217</v>
      </c>
      <c r="J32" s="8">
        <f t="shared" si="1"/>
        <v>445</v>
      </c>
      <c r="K32" s="2"/>
      <c r="L32" s="2" t="s">
        <v>69</v>
      </c>
      <c r="M32" s="7">
        <f>AVERAGE(H37:H40)</f>
        <v>228</v>
      </c>
      <c r="N32" s="7">
        <f>AVERAGE(I37:I40)</f>
        <v>217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228</v>
      </c>
      <c r="D33" s="10">
        <v>217</v>
      </c>
      <c r="E33" s="11">
        <f t="shared" si="0"/>
        <v>445</v>
      </c>
      <c r="F33" s="8">
        <f t="shared" si="3"/>
        <v>69</v>
      </c>
      <c r="G33" s="12" t="s">
        <v>61</v>
      </c>
      <c r="H33" s="54">
        <v>228</v>
      </c>
      <c r="I33" s="10">
        <v>217</v>
      </c>
      <c r="J33" s="8">
        <f t="shared" si="1"/>
        <v>445</v>
      </c>
      <c r="K33" s="2"/>
      <c r="L33" s="2" t="s">
        <v>77</v>
      </c>
      <c r="M33" s="7">
        <f>AVERAGE(H41:H44)</f>
        <v>228</v>
      </c>
      <c r="N33" s="7">
        <f>AVERAGE(I41:I44)</f>
        <v>217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228</v>
      </c>
      <c r="D34" s="10">
        <v>217</v>
      </c>
      <c r="E34" s="11">
        <f t="shared" si="0"/>
        <v>445</v>
      </c>
      <c r="F34" s="8">
        <f t="shared" si="3"/>
        <v>70</v>
      </c>
      <c r="G34" s="12" t="s">
        <v>63</v>
      </c>
      <c r="H34" s="54">
        <v>228</v>
      </c>
      <c r="I34" s="10">
        <v>217</v>
      </c>
      <c r="J34" s="8">
        <f t="shared" si="1"/>
        <v>445</v>
      </c>
      <c r="K34" s="2"/>
      <c r="L34" s="2" t="s">
        <v>85</v>
      </c>
      <c r="M34" s="7">
        <f>AVERAGE(H45:H48)</f>
        <v>228</v>
      </c>
      <c r="N34" s="7">
        <f>AVERAGE(I45:I48)</f>
        <v>217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228</v>
      </c>
      <c r="D35" s="10">
        <v>217</v>
      </c>
      <c r="E35" s="11">
        <f t="shared" si="0"/>
        <v>445</v>
      </c>
      <c r="F35" s="8">
        <f t="shared" si="3"/>
        <v>71</v>
      </c>
      <c r="G35" s="12" t="s">
        <v>65</v>
      </c>
      <c r="H35" s="54">
        <v>228</v>
      </c>
      <c r="I35" s="10">
        <v>217</v>
      </c>
      <c r="J35" s="8">
        <f t="shared" si="1"/>
        <v>445</v>
      </c>
      <c r="K35" s="2"/>
      <c r="L35" s="2" t="s">
        <v>93</v>
      </c>
      <c r="M35" s="7">
        <f>AVERAGE(H49:H52)</f>
        <v>228</v>
      </c>
      <c r="N35" s="7">
        <f>AVERAGE(I49:I52)</f>
        <v>217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228</v>
      </c>
      <c r="D36" s="10">
        <v>217</v>
      </c>
      <c r="E36" s="11">
        <f t="shared" si="0"/>
        <v>445</v>
      </c>
      <c r="F36" s="8">
        <f t="shared" si="3"/>
        <v>72</v>
      </c>
      <c r="G36" s="12" t="s">
        <v>67</v>
      </c>
      <c r="H36" s="54">
        <v>228</v>
      </c>
      <c r="I36" s="10">
        <v>217</v>
      </c>
      <c r="J36" s="8">
        <f t="shared" si="1"/>
        <v>445</v>
      </c>
      <c r="K36" s="2"/>
      <c r="L36" s="110" t="s">
        <v>101</v>
      </c>
      <c r="M36" s="7">
        <f>AVERAGE(H53:H56)</f>
        <v>228</v>
      </c>
      <c r="N36" s="7">
        <f>AVERAGE(I53:I56)</f>
        <v>217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228</v>
      </c>
      <c r="D37" s="10">
        <v>217</v>
      </c>
      <c r="E37" s="11">
        <f t="shared" si="0"/>
        <v>445</v>
      </c>
      <c r="F37" s="8">
        <v>73</v>
      </c>
      <c r="G37" s="12" t="s">
        <v>69</v>
      </c>
      <c r="H37" s="54">
        <v>228</v>
      </c>
      <c r="I37" s="10">
        <v>217</v>
      </c>
      <c r="J37" s="8">
        <f t="shared" si="1"/>
        <v>445</v>
      </c>
      <c r="K37" s="2"/>
      <c r="L37" s="110" t="s">
        <v>109</v>
      </c>
      <c r="M37" s="7">
        <f>AVERAGE(H57:H60)</f>
        <v>228</v>
      </c>
      <c r="N37" s="7">
        <f>AVERAGE(I57:I60)</f>
        <v>217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228</v>
      </c>
      <c r="D38" s="10">
        <v>217</v>
      </c>
      <c r="E38" s="8">
        <f t="shared" si="0"/>
        <v>445</v>
      </c>
      <c r="F38" s="8">
        <f t="shared" ref="F38:F60" si="5">F37+1</f>
        <v>74</v>
      </c>
      <c r="G38" s="12" t="s">
        <v>71</v>
      </c>
      <c r="H38" s="54">
        <v>228</v>
      </c>
      <c r="I38" s="10">
        <v>217</v>
      </c>
      <c r="J38" s="8">
        <f t="shared" si="1"/>
        <v>445</v>
      </c>
      <c r="K38" s="2"/>
      <c r="L38" s="110" t="s">
        <v>312</v>
      </c>
      <c r="M38" s="110">
        <f>AVERAGE(M14:M37)</f>
        <v>228</v>
      </c>
      <c r="N38" s="110">
        <f>AVERAGE(N14:N37)</f>
        <v>217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228</v>
      </c>
      <c r="D39" s="10">
        <v>217</v>
      </c>
      <c r="E39" s="8">
        <f t="shared" si="0"/>
        <v>445</v>
      </c>
      <c r="F39" s="8">
        <f t="shared" si="5"/>
        <v>75</v>
      </c>
      <c r="G39" s="12" t="s">
        <v>73</v>
      </c>
      <c r="H39" s="54">
        <v>228</v>
      </c>
      <c r="I39" s="10">
        <v>217</v>
      </c>
      <c r="J39" s="8">
        <f t="shared" si="1"/>
        <v>445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228</v>
      </c>
      <c r="D40" s="10">
        <v>217</v>
      </c>
      <c r="E40" s="8">
        <f t="shared" si="0"/>
        <v>445</v>
      </c>
      <c r="F40" s="8">
        <f t="shared" si="5"/>
        <v>76</v>
      </c>
      <c r="G40" s="12" t="s">
        <v>75</v>
      </c>
      <c r="H40" s="54">
        <v>228</v>
      </c>
      <c r="I40" s="10">
        <v>217</v>
      </c>
      <c r="J40" s="8">
        <f t="shared" si="1"/>
        <v>445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228</v>
      </c>
      <c r="D41" s="10">
        <v>217</v>
      </c>
      <c r="E41" s="8">
        <f t="shared" si="0"/>
        <v>445</v>
      </c>
      <c r="F41" s="8">
        <f t="shared" si="5"/>
        <v>77</v>
      </c>
      <c r="G41" s="12" t="s">
        <v>77</v>
      </c>
      <c r="H41" s="54">
        <v>228</v>
      </c>
      <c r="I41" s="10">
        <v>217</v>
      </c>
      <c r="J41" s="8">
        <f t="shared" si="1"/>
        <v>445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228</v>
      </c>
      <c r="D42" s="10">
        <v>217</v>
      </c>
      <c r="E42" s="8">
        <f t="shared" si="0"/>
        <v>445</v>
      </c>
      <c r="F42" s="8">
        <f t="shared" si="5"/>
        <v>78</v>
      </c>
      <c r="G42" s="12" t="s">
        <v>79</v>
      </c>
      <c r="H42" s="54">
        <v>228</v>
      </c>
      <c r="I42" s="10">
        <v>217</v>
      </c>
      <c r="J42" s="8">
        <f t="shared" si="1"/>
        <v>445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228</v>
      </c>
      <c r="D43" s="10">
        <v>217</v>
      </c>
      <c r="E43" s="8">
        <f t="shared" si="0"/>
        <v>445</v>
      </c>
      <c r="F43" s="8">
        <f t="shared" si="5"/>
        <v>79</v>
      </c>
      <c r="G43" s="12" t="s">
        <v>81</v>
      </c>
      <c r="H43" s="54">
        <v>228</v>
      </c>
      <c r="I43" s="10">
        <v>217</v>
      </c>
      <c r="J43" s="8">
        <f t="shared" si="1"/>
        <v>445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228</v>
      </c>
      <c r="D44" s="10">
        <v>217</v>
      </c>
      <c r="E44" s="8">
        <f t="shared" si="0"/>
        <v>445</v>
      </c>
      <c r="F44" s="8">
        <f t="shared" si="5"/>
        <v>80</v>
      </c>
      <c r="G44" s="12" t="s">
        <v>83</v>
      </c>
      <c r="H44" s="54">
        <v>228</v>
      </c>
      <c r="I44" s="10">
        <v>217</v>
      </c>
      <c r="J44" s="8">
        <f t="shared" si="1"/>
        <v>445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228</v>
      </c>
      <c r="D45" s="10">
        <v>217</v>
      </c>
      <c r="E45" s="8">
        <f t="shared" si="0"/>
        <v>445</v>
      </c>
      <c r="F45" s="8">
        <f t="shared" si="5"/>
        <v>81</v>
      </c>
      <c r="G45" s="12" t="s">
        <v>85</v>
      </c>
      <c r="H45" s="54">
        <v>228</v>
      </c>
      <c r="I45" s="10">
        <v>217</v>
      </c>
      <c r="J45" s="8">
        <f t="shared" si="1"/>
        <v>445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228</v>
      </c>
      <c r="D46" s="10">
        <v>217</v>
      </c>
      <c r="E46" s="8">
        <f t="shared" si="0"/>
        <v>445</v>
      </c>
      <c r="F46" s="8">
        <f t="shared" si="5"/>
        <v>82</v>
      </c>
      <c r="G46" s="12" t="s">
        <v>87</v>
      </c>
      <c r="H46" s="54">
        <v>228</v>
      </c>
      <c r="I46" s="10">
        <v>217</v>
      </c>
      <c r="J46" s="8">
        <f t="shared" si="1"/>
        <v>445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228</v>
      </c>
      <c r="D47" s="10">
        <v>217</v>
      </c>
      <c r="E47" s="8">
        <f t="shared" si="0"/>
        <v>445</v>
      </c>
      <c r="F47" s="8">
        <f t="shared" si="5"/>
        <v>83</v>
      </c>
      <c r="G47" s="12" t="s">
        <v>89</v>
      </c>
      <c r="H47" s="54">
        <v>228</v>
      </c>
      <c r="I47" s="10">
        <v>217</v>
      </c>
      <c r="J47" s="8">
        <f t="shared" si="1"/>
        <v>445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228</v>
      </c>
      <c r="D48" s="10">
        <v>217</v>
      </c>
      <c r="E48" s="8">
        <f t="shared" si="0"/>
        <v>445</v>
      </c>
      <c r="F48" s="8">
        <f t="shared" si="5"/>
        <v>84</v>
      </c>
      <c r="G48" s="12" t="s">
        <v>91</v>
      </c>
      <c r="H48" s="54">
        <v>228</v>
      </c>
      <c r="I48" s="10">
        <v>217</v>
      </c>
      <c r="J48" s="8">
        <f t="shared" si="1"/>
        <v>445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228</v>
      </c>
      <c r="D49" s="10">
        <v>217</v>
      </c>
      <c r="E49" s="8">
        <f t="shared" si="0"/>
        <v>445</v>
      </c>
      <c r="F49" s="8">
        <f t="shared" si="5"/>
        <v>85</v>
      </c>
      <c r="G49" s="12" t="s">
        <v>93</v>
      </c>
      <c r="H49" s="54">
        <v>228</v>
      </c>
      <c r="I49" s="10">
        <v>217</v>
      </c>
      <c r="J49" s="8">
        <f t="shared" si="1"/>
        <v>445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228</v>
      </c>
      <c r="D50" s="10">
        <v>217</v>
      </c>
      <c r="E50" s="8">
        <f t="shared" si="0"/>
        <v>445</v>
      </c>
      <c r="F50" s="8">
        <f t="shared" si="5"/>
        <v>86</v>
      </c>
      <c r="G50" s="12" t="s">
        <v>95</v>
      </c>
      <c r="H50" s="54">
        <v>228</v>
      </c>
      <c r="I50" s="10">
        <v>217</v>
      </c>
      <c r="J50" s="8">
        <f t="shared" si="1"/>
        <v>445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228</v>
      </c>
      <c r="D51" s="10">
        <v>217</v>
      </c>
      <c r="E51" s="8">
        <f t="shared" si="0"/>
        <v>445</v>
      </c>
      <c r="F51" s="8">
        <f t="shared" si="5"/>
        <v>87</v>
      </c>
      <c r="G51" s="12" t="s">
        <v>97</v>
      </c>
      <c r="H51" s="54">
        <v>228</v>
      </c>
      <c r="I51" s="10">
        <v>217</v>
      </c>
      <c r="J51" s="8">
        <f t="shared" si="1"/>
        <v>445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228</v>
      </c>
      <c r="D52" s="10">
        <v>217</v>
      </c>
      <c r="E52" s="8">
        <f t="shared" si="0"/>
        <v>445</v>
      </c>
      <c r="F52" s="8">
        <f t="shared" si="5"/>
        <v>88</v>
      </c>
      <c r="G52" s="12" t="s">
        <v>99</v>
      </c>
      <c r="H52" s="54">
        <v>228</v>
      </c>
      <c r="I52" s="10">
        <v>217</v>
      </c>
      <c r="J52" s="8">
        <f t="shared" si="1"/>
        <v>445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228</v>
      </c>
      <c r="D53" s="10">
        <v>217</v>
      </c>
      <c r="E53" s="8">
        <f t="shared" si="0"/>
        <v>445</v>
      </c>
      <c r="F53" s="8">
        <f t="shared" si="5"/>
        <v>89</v>
      </c>
      <c r="G53" s="12" t="s">
        <v>101</v>
      </c>
      <c r="H53" s="54">
        <v>228</v>
      </c>
      <c r="I53" s="10">
        <v>217</v>
      </c>
      <c r="J53" s="8">
        <f t="shared" si="1"/>
        <v>445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228</v>
      </c>
      <c r="D54" s="10">
        <v>217</v>
      </c>
      <c r="E54" s="8">
        <f t="shared" si="0"/>
        <v>445</v>
      </c>
      <c r="F54" s="8">
        <f t="shared" si="5"/>
        <v>90</v>
      </c>
      <c r="G54" s="12" t="s">
        <v>103</v>
      </c>
      <c r="H54" s="54">
        <v>228</v>
      </c>
      <c r="I54" s="10">
        <v>217</v>
      </c>
      <c r="J54" s="8">
        <f t="shared" si="1"/>
        <v>445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228</v>
      </c>
      <c r="D55" s="10">
        <v>217</v>
      </c>
      <c r="E55" s="8">
        <f t="shared" si="0"/>
        <v>445</v>
      </c>
      <c r="F55" s="8">
        <f t="shared" si="5"/>
        <v>91</v>
      </c>
      <c r="G55" s="12" t="s">
        <v>105</v>
      </c>
      <c r="H55" s="54">
        <v>228</v>
      </c>
      <c r="I55" s="10">
        <v>217</v>
      </c>
      <c r="J55" s="8">
        <f t="shared" si="1"/>
        <v>445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228</v>
      </c>
      <c r="D56" s="10">
        <v>217</v>
      </c>
      <c r="E56" s="8">
        <f t="shared" si="0"/>
        <v>445</v>
      </c>
      <c r="F56" s="8">
        <f t="shared" si="5"/>
        <v>92</v>
      </c>
      <c r="G56" s="12" t="s">
        <v>107</v>
      </c>
      <c r="H56" s="54">
        <v>228</v>
      </c>
      <c r="I56" s="10">
        <v>217</v>
      </c>
      <c r="J56" s="8">
        <f t="shared" si="1"/>
        <v>445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228</v>
      </c>
      <c r="D57" s="10">
        <v>217</v>
      </c>
      <c r="E57" s="8">
        <f t="shared" si="0"/>
        <v>445</v>
      </c>
      <c r="F57" s="8">
        <f t="shared" si="5"/>
        <v>93</v>
      </c>
      <c r="G57" s="12" t="s">
        <v>109</v>
      </c>
      <c r="H57" s="54">
        <v>228</v>
      </c>
      <c r="I57" s="10">
        <v>217</v>
      </c>
      <c r="J57" s="8">
        <f t="shared" si="1"/>
        <v>445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228</v>
      </c>
      <c r="D58" s="10">
        <v>217</v>
      </c>
      <c r="E58" s="8">
        <f t="shared" si="0"/>
        <v>445</v>
      </c>
      <c r="F58" s="8">
        <f t="shared" si="5"/>
        <v>94</v>
      </c>
      <c r="G58" s="12" t="s">
        <v>111</v>
      </c>
      <c r="H58" s="54">
        <v>228</v>
      </c>
      <c r="I58" s="10">
        <v>217</v>
      </c>
      <c r="J58" s="8">
        <f t="shared" si="1"/>
        <v>445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228</v>
      </c>
      <c r="D59" s="10">
        <v>217</v>
      </c>
      <c r="E59" s="17">
        <f t="shared" si="0"/>
        <v>445</v>
      </c>
      <c r="F59" s="17">
        <f t="shared" si="5"/>
        <v>95</v>
      </c>
      <c r="G59" s="18" t="s">
        <v>113</v>
      </c>
      <c r="H59" s="54">
        <v>228</v>
      </c>
      <c r="I59" s="10">
        <v>217</v>
      </c>
      <c r="J59" s="17">
        <f t="shared" si="1"/>
        <v>445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228</v>
      </c>
      <c r="D60" s="10">
        <v>217</v>
      </c>
      <c r="E60" s="17">
        <f t="shared" si="0"/>
        <v>445</v>
      </c>
      <c r="F60" s="17">
        <f t="shared" si="5"/>
        <v>96</v>
      </c>
      <c r="G60" s="18" t="s">
        <v>115</v>
      </c>
      <c r="H60" s="54">
        <v>228</v>
      </c>
      <c r="I60" s="10">
        <v>217</v>
      </c>
      <c r="J60" s="17">
        <f t="shared" si="1"/>
        <v>445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28.5" customHeight="1" x14ac:dyDescent="0.25">
      <c r="A62" s="119"/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285</v>
      </c>
      <c r="F63" s="127"/>
      <c r="G63" s="128"/>
      <c r="H63" s="21">
        <v>0.32400000000000001</v>
      </c>
      <c r="I63" s="21">
        <v>5.6040000000000001</v>
      </c>
      <c r="J63" s="21">
        <f>H63+I63</f>
        <v>5.9279999999999999</v>
      </c>
      <c r="K63" s="2"/>
      <c r="L63" s="22">
        <v>42.5</v>
      </c>
      <c r="M63" s="32">
        <f>L63/1000</f>
        <v>4.2500000000000003E-2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286</v>
      </c>
      <c r="F64" s="130"/>
      <c r="G64" s="131"/>
      <c r="H64" s="36">
        <f>K82</f>
        <v>0</v>
      </c>
      <c r="I64" s="36">
        <f>L82</f>
        <v>4.2500000000000003E-2</v>
      </c>
      <c r="J64" s="36">
        <f>H64+I64</f>
        <v>4.2500000000000003E-2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287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0.107</v>
      </c>
      <c r="N66" s="28">
        <v>0.64100000000000001</v>
      </c>
      <c r="O66" s="29">
        <f>M66+N66</f>
        <v>0.748</v>
      </c>
      <c r="P66" s="29">
        <f>O66/J63*100</f>
        <v>12.618083670715249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0.32400000000000001</v>
      </c>
      <c r="N67" s="29">
        <f>I63+I64-N66-0.018-M66-0.018</f>
        <v>4.8625000000000007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4" t="s">
        <v>225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1.35E-2</v>
      </c>
      <c r="N69" s="32">
        <f>(N67+N68)/24</f>
        <v>0.2026041666666667</v>
      </c>
      <c r="O69" s="23"/>
      <c r="P69" s="32">
        <f>M69+N69</f>
        <v>0.21610416666666671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13.5</v>
      </c>
      <c r="N70" s="29">
        <f>N69*1000</f>
        <v>202.60416666666669</v>
      </c>
      <c r="O70" s="23"/>
      <c r="P70" s="29">
        <f>M70+N70</f>
        <v>216.10416666666669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101"/>
      <c r="F72" s="2"/>
      <c r="G72" s="2"/>
      <c r="H72" s="2"/>
      <c r="I72" s="2"/>
      <c r="J72" s="101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4.24E-2</v>
      </c>
      <c r="M81" s="32">
        <f>K81+L81</f>
        <v>4.24E-2</v>
      </c>
      <c r="N81" s="32">
        <f>M81-M63</f>
        <v>-1.0000000000000286E-4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4.2500000000000003E-2</v>
      </c>
      <c r="M82" s="32">
        <f>K82+L82</f>
        <v>4.2500000000000003E-2</v>
      </c>
      <c r="N82" s="32">
        <f>N81/2</f>
        <v>-5.0000000000001432E-5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5" workbookViewId="0">
      <selection activeCell="L11" sqref="L11:N38"/>
    </sheetView>
  </sheetViews>
  <sheetFormatPr defaultColWidth="14.42578125" defaultRowHeight="15" x14ac:dyDescent="0.25"/>
  <cols>
    <col min="1" max="1" width="10.5703125" style="104" customWidth="1"/>
    <col min="2" max="2" width="18.5703125" style="104" customWidth="1"/>
    <col min="3" max="4" width="12.7109375" style="104" customWidth="1"/>
    <col min="5" max="5" width="14.7109375" style="104" customWidth="1"/>
    <col min="6" max="6" width="12.42578125" style="104" customWidth="1"/>
    <col min="7" max="7" width="15.140625" style="104" customWidth="1"/>
    <col min="8" max="9" width="12.7109375" style="104" customWidth="1"/>
    <col min="10" max="10" width="15" style="104" customWidth="1"/>
    <col min="11" max="11" width="9.140625" style="104" customWidth="1"/>
    <col min="12" max="12" width="13" style="104" customWidth="1"/>
    <col min="13" max="13" width="12.7109375" style="104" customWidth="1"/>
    <col min="14" max="14" width="14.28515625" style="104" customWidth="1"/>
    <col min="15" max="15" width="7.85546875" style="104" customWidth="1"/>
    <col min="16" max="17" width="9.140625" style="104" customWidth="1"/>
    <col min="18" max="16384" width="14.42578125" style="104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290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306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291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3">
        <v>210</v>
      </c>
      <c r="D13" s="10">
        <v>211</v>
      </c>
      <c r="E13" s="11">
        <f t="shared" ref="E13:E60" si="0">SUM(C13,D13)</f>
        <v>421</v>
      </c>
      <c r="F13" s="8">
        <v>49</v>
      </c>
      <c r="G13" s="12" t="s">
        <v>21</v>
      </c>
      <c r="H13" s="54">
        <v>210</v>
      </c>
      <c r="I13" s="10">
        <v>211</v>
      </c>
      <c r="J13" s="8">
        <f t="shared" ref="J13:J60" si="1">SUM(H13,I13)</f>
        <v>421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3">
        <v>210</v>
      </c>
      <c r="D14" s="10">
        <v>211</v>
      </c>
      <c r="E14" s="11">
        <f t="shared" si="0"/>
        <v>421</v>
      </c>
      <c r="F14" s="8">
        <f t="shared" ref="F14:F36" si="3">F13+1</f>
        <v>50</v>
      </c>
      <c r="G14" s="12" t="s">
        <v>23</v>
      </c>
      <c r="H14" s="54">
        <v>210</v>
      </c>
      <c r="I14" s="10">
        <v>211</v>
      </c>
      <c r="J14" s="8">
        <f t="shared" si="1"/>
        <v>421</v>
      </c>
      <c r="K14" s="2"/>
      <c r="L14" s="2" t="s">
        <v>20</v>
      </c>
      <c r="M14" s="7">
        <f>AVERAGE(C13:C16)</f>
        <v>210</v>
      </c>
      <c r="N14" s="7">
        <f>AVERAGE(D13:D16)</f>
        <v>211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3">
        <v>210</v>
      </c>
      <c r="D15" s="10">
        <v>211</v>
      </c>
      <c r="E15" s="11">
        <f t="shared" si="0"/>
        <v>421</v>
      </c>
      <c r="F15" s="8">
        <f t="shared" si="3"/>
        <v>51</v>
      </c>
      <c r="G15" s="12" t="s">
        <v>25</v>
      </c>
      <c r="H15" s="54">
        <v>210</v>
      </c>
      <c r="I15" s="10">
        <v>211</v>
      </c>
      <c r="J15" s="8">
        <f t="shared" si="1"/>
        <v>421</v>
      </c>
      <c r="K15" s="2"/>
      <c r="L15" s="2" t="s">
        <v>28</v>
      </c>
      <c r="M15" s="7">
        <f>AVERAGE(C17:C20)</f>
        <v>210</v>
      </c>
      <c r="N15" s="7">
        <f>AVERAGE(D17:D20)</f>
        <v>211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3">
        <v>210</v>
      </c>
      <c r="D16" s="10">
        <v>211</v>
      </c>
      <c r="E16" s="11">
        <f t="shared" si="0"/>
        <v>421</v>
      </c>
      <c r="F16" s="8">
        <f t="shared" si="3"/>
        <v>52</v>
      </c>
      <c r="G16" s="12" t="s">
        <v>27</v>
      </c>
      <c r="H16" s="54">
        <v>210</v>
      </c>
      <c r="I16" s="10">
        <v>211</v>
      </c>
      <c r="J16" s="8">
        <f t="shared" si="1"/>
        <v>421</v>
      </c>
      <c r="K16" s="2"/>
      <c r="L16" s="2" t="s">
        <v>36</v>
      </c>
      <c r="M16" s="7">
        <f>AVERAGE(C21:C24)</f>
        <v>210</v>
      </c>
      <c r="N16" s="7">
        <f>AVERAGE(D21:D24)</f>
        <v>211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3">
        <v>210</v>
      </c>
      <c r="D17" s="10">
        <v>211</v>
      </c>
      <c r="E17" s="11">
        <f t="shared" si="0"/>
        <v>421</v>
      </c>
      <c r="F17" s="8">
        <f t="shared" si="3"/>
        <v>53</v>
      </c>
      <c r="G17" s="12" t="s">
        <v>29</v>
      </c>
      <c r="H17" s="54">
        <v>210</v>
      </c>
      <c r="I17" s="10">
        <v>211</v>
      </c>
      <c r="J17" s="8">
        <f t="shared" si="1"/>
        <v>421</v>
      </c>
      <c r="K17" s="2"/>
      <c r="L17" s="2" t="s">
        <v>44</v>
      </c>
      <c r="M17" s="7">
        <f>AVERAGE(C25:C28)</f>
        <v>210</v>
      </c>
      <c r="N17" s="7">
        <f>AVERAGE(D25:D28)</f>
        <v>211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3">
        <v>210</v>
      </c>
      <c r="D18" s="10">
        <v>211</v>
      </c>
      <c r="E18" s="11">
        <f t="shared" si="0"/>
        <v>421</v>
      </c>
      <c r="F18" s="8">
        <f t="shared" si="3"/>
        <v>54</v>
      </c>
      <c r="G18" s="12" t="s">
        <v>31</v>
      </c>
      <c r="H18" s="54">
        <v>210</v>
      </c>
      <c r="I18" s="10">
        <v>211</v>
      </c>
      <c r="J18" s="8">
        <f t="shared" si="1"/>
        <v>421</v>
      </c>
      <c r="K18" s="2"/>
      <c r="L18" s="2" t="s">
        <v>52</v>
      </c>
      <c r="M18" s="7">
        <f>AVERAGE(C29:C32)</f>
        <v>210</v>
      </c>
      <c r="N18" s="7">
        <f>AVERAGE(D29:D32)</f>
        <v>211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3">
        <v>210</v>
      </c>
      <c r="D19" s="10">
        <v>211</v>
      </c>
      <c r="E19" s="11">
        <f t="shared" si="0"/>
        <v>421</v>
      </c>
      <c r="F19" s="8">
        <f t="shared" si="3"/>
        <v>55</v>
      </c>
      <c r="G19" s="12" t="s">
        <v>33</v>
      </c>
      <c r="H19" s="54">
        <v>210</v>
      </c>
      <c r="I19" s="10">
        <v>211</v>
      </c>
      <c r="J19" s="8">
        <f t="shared" si="1"/>
        <v>421</v>
      </c>
      <c r="K19" s="2"/>
      <c r="L19" s="2" t="s">
        <v>60</v>
      </c>
      <c r="M19" s="7">
        <f>AVERAGE(C33:C36)</f>
        <v>210</v>
      </c>
      <c r="N19" s="7">
        <f>AVERAGE(D33:D36)</f>
        <v>211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3">
        <v>210</v>
      </c>
      <c r="D20" s="10">
        <v>211</v>
      </c>
      <c r="E20" s="11">
        <f t="shared" si="0"/>
        <v>421</v>
      </c>
      <c r="F20" s="8">
        <f t="shared" si="3"/>
        <v>56</v>
      </c>
      <c r="G20" s="12" t="s">
        <v>35</v>
      </c>
      <c r="H20" s="54">
        <v>210</v>
      </c>
      <c r="I20" s="10">
        <v>211</v>
      </c>
      <c r="J20" s="8">
        <f t="shared" si="1"/>
        <v>421</v>
      </c>
      <c r="K20" s="2"/>
      <c r="L20" s="2" t="s">
        <v>68</v>
      </c>
      <c r="M20" s="7">
        <f>AVERAGE(C37:C40)</f>
        <v>210</v>
      </c>
      <c r="N20" s="7">
        <f>AVERAGE(D37:D40)</f>
        <v>211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3">
        <v>210</v>
      </c>
      <c r="D21" s="10">
        <v>211</v>
      </c>
      <c r="E21" s="11">
        <f t="shared" si="0"/>
        <v>421</v>
      </c>
      <c r="F21" s="8">
        <f t="shared" si="3"/>
        <v>57</v>
      </c>
      <c r="G21" s="12" t="s">
        <v>37</v>
      </c>
      <c r="H21" s="54">
        <v>210</v>
      </c>
      <c r="I21" s="10">
        <v>211</v>
      </c>
      <c r="J21" s="8">
        <f t="shared" si="1"/>
        <v>421</v>
      </c>
      <c r="K21" s="2"/>
      <c r="L21" s="2" t="s">
        <v>76</v>
      </c>
      <c r="M21" s="7">
        <f>AVERAGE(C41:C44)</f>
        <v>210</v>
      </c>
      <c r="N21" s="7">
        <f>AVERAGE(D41:D44)</f>
        <v>211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3">
        <v>210</v>
      </c>
      <c r="D22" s="10">
        <v>211</v>
      </c>
      <c r="E22" s="11">
        <f t="shared" si="0"/>
        <v>421</v>
      </c>
      <c r="F22" s="8">
        <f t="shared" si="3"/>
        <v>58</v>
      </c>
      <c r="G22" s="12" t="s">
        <v>39</v>
      </c>
      <c r="H22" s="66">
        <v>170</v>
      </c>
      <c r="I22" s="10">
        <v>211</v>
      </c>
      <c r="J22" s="8">
        <f t="shared" si="1"/>
        <v>381</v>
      </c>
      <c r="K22" s="2"/>
      <c r="L22" s="2" t="s">
        <v>84</v>
      </c>
      <c r="M22" s="7">
        <f>AVERAGE(C45:C48)</f>
        <v>210</v>
      </c>
      <c r="N22" s="7">
        <f>AVERAGE(D45:D48)</f>
        <v>211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3">
        <v>210</v>
      </c>
      <c r="D23" s="10">
        <v>211</v>
      </c>
      <c r="E23" s="11">
        <f t="shared" si="0"/>
        <v>421</v>
      </c>
      <c r="F23" s="8">
        <f t="shared" si="3"/>
        <v>59</v>
      </c>
      <c r="G23" s="12" t="s">
        <v>41</v>
      </c>
      <c r="H23" s="66">
        <v>95</v>
      </c>
      <c r="I23" s="10">
        <v>211</v>
      </c>
      <c r="J23" s="8">
        <f t="shared" si="1"/>
        <v>306</v>
      </c>
      <c r="K23" s="2"/>
      <c r="L23" s="2" t="s">
        <v>92</v>
      </c>
      <c r="M23" s="7">
        <f>AVERAGE(C49:C52)</f>
        <v>210</v>
      </c>
      <c r="N23" s="7">
        <f>AVERAGE(D49:D52)</f>
        <v>211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3">
        <v>210</v>
      </c>
      <c r="D24" s="10">
        <v>211</v>
      </c>
      <c r="E24" s="11">
        <f t="shared" si="0"/>
        <v>421</v>
      </c>
      <c r="F24" s="8">
        <f t="shared" si="3"/>
        <v>60</v>
      </c>
      <c r="G24" s="12" t="s">
        <v>43</v>
      </c>
      <c r="H24" s="55">
        <v>0</v>
      </c>
      <c r="I24" s="10">
        <v>211</v>
      </c>
      <c r="J24" s="8">
        <f t="shared" si="1"/>
        <v>211</v>
      </c>
      <c r="K24" s="2"/>
      <c r="L24" s="13" t="s">
        <v>100</v>
      </c>
      <c r="M24" s="7">
        <f>AVERAGE(C53:C56)</f>
        <v>210</v>
      </c>
      <c r="N24" s="7">
        <f>AVERAGE(D53:D56)</f>
        <v>211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3">
        <v>210</v>
      </c>
      <c r="D25" s="10">
        <v>211</v>
      </c>
      <c r="E25" s="11">
        <f t="shared" si="0"/>
        <v>421</v>
      </c>
      <c r="F25" s="8">
        <f t="shared" si="3"/>
        <v>61</v>
      </c>
      <c r="G25" s="12" t="s">
        <v>45</v>
      </c>
      <c r="H25" s="55">
        <v>0</v>
      </c>
      <c r="I25" s="10">
        <v>211</v>
      </c>
      <c r="J25" s="8">
        <f t="shared" si="1"/>
        <v>211</v>
      </c>
      <c r="K25" s="2"/>
      <c r="L25" s="16" t="s">
        <v>108</v>
      </c>
      <c r="M25" s="7">
        <f>AVERAGE(C57:C60)</f>
        <v>210</v>
      </c>
      <c r="N25" s="7">
        <f>AVERAGE(D57:D60)</f>
        <v>211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3">
        <v>210</v>
      </c>
      <c r="D26" s="10">
        <v>211</v>
      </c>
      <c r="E26" s="11">
        <f t="shared" si="0"/>
        <v>421</v>
      </c>
      <c r="F26" s="8">
        <f t="shared" si="3"/>
        <v>62</v>
      </c>
      <c r="G26" s="12" t="s">
        <v>47</v>
      </c>
      <c r="H26" s="55">
        <v>0</v>
      </c>
      <c r="I26" s="10">
        <v>211</v>
      </c>
      <c r="J26" s="8">
        <f t="shared" si="1"/>
        <v>211</v>
      </c>
      <c r="K26" s="2"/>
      <c r="L26" s="16" t="s">
        <v>21</v>
      </c>
      <c r="M26" s="7">
        <f>AVERAGE(H13:H16)</f>
        <v>210</v>
      </c>
      <c r="N26" s="7">
        <f>AVERAGE(I13:I16)</f>
        <v>211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3">
        <v>210</v>
      </c>
      <c r="D27" s="10">
        <v>211</v>
      </c>
      <c r="E27" s="11">
        <f t="shared" si="0"/>
        <v>421</v>
      </c>
      <c r="F27" s="8">
        <f t="shared" si="3"/>
        <v>63</v>
      </c>
      <c r="G27" s="12" t="s">
        <v>49</v>
      </c>
      <c r="H27" s="55">
        <v>0</v>
      </c>
      <c r="I27" s="10">
        <v>211</v>
      </c>
      <c r="J27" s="8">
        <f t="shared" si="1"/>
        <v>211</v>
      </c>
      <c r="K27" s="2"/>
      <c r="L27" s="24" t="s">
        <v>29</v>
      </c>
      <c r="M27" s="7">
        <f>AVERAGE(H17:H20)</f>
        <v>210</v>
      </c>
      <c r="N27" s="7">
        <f>AVERAGE(I17:I20)</f>
        <v>211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3">
        <v>210</v>
      </c>
      <c r="D28" s="10">
        <v>211</v>
      </c>
      <c r="E28" s="11">
        <f t="shared" si="0"/>
        <v>421</v>
      </c>
      <c r="F28" s="8">
        <f t="shared" si="3"/>
        <v>64</v>
      </c>
      <c r="G28" s="12" t="s">
        <v>51</v>
      </c>
      <c r="H28" s="55">
        <v>0</v>
      </c>
      <c r="I28" s="10">
        <v>211</v>
      </c>
      <c r="J28" s="8">
        <f t="shared" si="1"/>
        <v>211</v>
      </c>
      <c r="K28" s="2"/>
      <c r="L28" s="2" t="s">
        <v>37</v>
      </c>
      <c r="M28" s="7">
        <f>AVERAGE(H21:H24)</f>
        <v>118.75</v>
      </c>
      <c r="N28" s="7">
        <f>AVERAGE(I21:I24)</f>
        <v>211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3">
        <v>210</v>
      </c>
      <c r="D29" s="10">
        <v>211</v>
      </c>
      <c r="E29" s="11">
        <f t="shared" si="0"/>
        <v>421</v>
      </c>
      <c r="F29" s="8">
        <f t="shared" si="3"/>
        <v>65</v>
      </c>
      <c r="G29" s="12" t="s">
        <v>53</v>
      </c>
      <c r="H29" s="55">
        <v>0</v>
      </c>
      <c r="I29" s="10">
        <v>211</v>
      </c>
      <c r="J29" s="8">
        <f t="shared" si="1"/>
        <v>211</v>
      </c>
      <c r="K29" s="2"/>
      <c r="L29" s="2" t="s">
        <v>45</v>
      </c>
      <c r="M29" s="7">
        <f>AVERAGE(H25:H28)</f>
        <v>0</v>
      </c>
      <c r="N29" s="7">
        <f>AVERAGE(I25:I28)</f>
        <v>211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3">
        <v>210</v>
      </c>
      <c r="D30" s="10">
        <v>211</v>
      </c>
      <c r="E30" s="11">
        <f t="shared" si="0"/>
        <v>421</v>
      </c>
      <c r="F30" s="8">
        <f t="shared" si="3"/>
        <v>66</v>
      </c>
      <c r="G30" s="12" t="s">
        <v>55</v>
      </c>
      <c r="H30" s="55">
        <v>0</v>
      </c>
      <c r="I30" s="10">
        <v>211</v>
      </c>
      <c r="J30" s="8">
        <f t="shared" si="1"/>
        <v>211</v>
      </c>
      <c r="K30" s="2"/>
      <c r="L30" s="2" t="s">
        <v>53</v>
      </c>
      <c r="M30" s="7">
        <f>AVERAGE(H29:H32)</f>
        <v>0</v>
      </c>
      <c r="N30" s="7">
        <f>AVERAGE(I29:I32)</f>
        <v>211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3">
        <v>210</v>
      </c>
      <c r="D31" s="10">
        <v>211</v>
      </c>
      <c r="E31" s="11">
        <f t="shared" si="0"/>
        <v>421</v>
      </c>
      <c r="F31" s="8">
        <f t="shared" si="3"/>
        <v>67</v>
      </c>
      <c r="G31" s="12" t="s">
        <v>57</v>
      </c>
      <c r="H31" s="55">
        <v>0</v>
      </c>
      <c r="I31" s="10">
        <v>211</v>
      </c>
      <c r="J31" s="8">
        <f t="shared" si="1"/>
        <v>211</v>
      </c>
      <c r="K31" s="2"/>
      <c r="L31" s="2" t="s">
        <v>61</v>
      </c>
      <c r="M31" s="7">
        <f>AVERAGE(H33:H36)</f>
        <v>0</v>
      </c>
      <c r="N31" s="7">
        <f>AVERAGE(I33:I36)</f>
        <v>211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3">
        <v>210</v>
      </c>
      <c r="D32" s="10">
        <v>211</v>
      </c>
      <c r="E32" s="11">
        <f t="shared" si="0"/>
        <v>421</v>
      </c>
      <c r="F32" s="8">
        <f t="shared" si="3"/>
        <v>68</v>
      </c>
      <c r="G32" s="12" t="s">
        <v>59</v>
      </c>
      <c r="H32" s="55">
        <v>0</v>
      </c>
      <c r="I32" s="10">
        <v>211</v>
      </c>
      <c r="J32" s="8">
        <f t="shared" si="1"/>
        <v>211</v>
      </c>
      <c r="K32" s="2"/>
      <c r="L32" s="2" t="s">
        <v>69</v>
      </c>
      <c r="M32" s="7">
        <f>AVERAGE(H37:H40)</f>
        <v>0</v>
      </c>
      <c r="N32" s="7">
        <f>AVERAGE(I37:I40)</f>
        <v>211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3">
        <v>210</v>
      </c>
      <c r="D33" s="10">
        <v>211</v>
      </c>
      <c r="E33" s="11">
        <f t="shared" si="0"/>
        <v>421</v>
      </c>
      <c r="F33" s="8">
        <f t="shared" si="3"/>
        <v>69</v>
      </c>
      <c r="G33" s="12" t="s">
        <v>61</v>
      </c>
      <c r="H33" s="55">
        <v>0</v>
      </c>
      <c r="I33" s="10">
        <v>211</v>
      </c>
      <c r="J33" s="8">
        <f t="shared" si="1"/>
        <v>211</v>
      </c>
      <c r="K33" s="2"/>
      <c r="L33" s="2" t="s">
        <v>77</v>
      </c>
      <c r="M33" s="7">
        <f>AVERAGE(H41:H44)</f>
        <v>0</v>
      </c>
      <c r="N33" s="7">
        <f>AVERAGE(I41:I44)</f>
        <v>211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3">
        <v>210</v>
      </c>
      <c r="D34" s="10">
        <v>211</v>
      </c>
      <c r="E34" s="11">
        <f t="shared" si="0"/>
        <v>421</v>
      </c>
      <c r="F34" s="8">
        <f t="shared" si="3"/>
        <v>70</v>
      </c>
      <c r="G34" s="12" t="s">
        <v>63</v>
      </c>
      <c r="H34" s="55">
        <v>0</v>
      </c>
      <c r="I34" s="10">
        <v>211</v>
      </c>
      <c r="J34" s="8">
        <f t="shared" si="1"/>
        <v>211</v>
      </c>
      <c r="K34" s="2"/>
      <c r="L34" s="2" t="s">
        <v>85</v>
      </c>
      <c r="M34" s="7">
        <f>AVERAGE(H45:H48)</f>
        <v>0</v>
      </c>
      <c r="N34" s="7">
        <f>AVERAGE(I45:I48)</f>
        <v>211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3">
        <v>210</v>
      </c>
      <c r="D35" s="10">
        <v>211</v>
      </c>
      <c r="E35" s="11">
        <f t="shared" si="0"/>
        <v>421</v>
      </c>
      <c r="F35" s="8">
        <f t="shared" si="3"/>
        <v>71</v>
      </c>
      <c r="G35" s="12" t="s">
        <v>65</v>
      </c>
      <c r="H35" s="55">
        <v>0</v>
      </c>
      <c r="I35" s="10">
        <v>211</v>
      </c>
      <c r="J35" s="8">
        <f t="shared" si="1"/>
        <v>211</v>
      </c>
      <c r="K35" s="2"/>
      <c r="L35" s="2" t="s">
        <v>93</v>
      </c>
      <c r="M35" s="7">
        <f>AVERAGE(H49:H52)</f>
        <v>0</v>
      </c>
      <c r="N35" s="7">
        <f>AVERAGE(I49:I52)</f>
        <v>211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3">
        <v>210</v>
      </c>
      <c r="D36" s="10">
        <v>211</v>
      </c>
      <c r="E36" s="11">
        <f t="shared" si="0"/>
        <v>421</v>
      </c>
      <c r="F36" s="8">
        <f t="shared" si="3"/>
        <v>72</v>
      </c>
      <c r="G36" s="12" t="s">
        <v>67</v>
      </c>
      <c r="H36" s="55">
        <v>0</v>
      </c>
      <c r="I36" s="10">
        <v>211</v>
      </c>
      <c r="J36" s="8">
        <f t="shared" si="1"/>
        <v>211</v>
      </c>
      <c r="K36" s="2"/>
      <c r="L36" s="110" t="s">
        <v>101</v>
      </c>
      <c r="M36" s="7">
        <f>AVERAGE(H53:H56)</f>
        <v>0</v>
      </c>
      <c r="N36" s="7">
        <f>AVERAGE(I53:I56)</f>
        <v>211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3">
        <v>210</v>
      </c>
      <c r="D37" s="10">
        <v>211</v>
      </c>
      <c r="E37" s="11">
        <f t="shared" si="0"/>
        <v>421</v>
      </c>
      <c r="F37" s="8">
        <v>73</v>
      </c>
      <c r="G37" s="12" t="s">
        <v>69</v>
      </c>
      <c r="H37" s="55">
        <v>0</v>
      </c>
      <c r="I37" s="10">
        <v>211</v>
      </c>
      <c r="J37" s="8">
        <f t="shared" si="1"/>
        <v>211</v>
      </c>
      <c r="K37" s="2"/>
      <c r="L37" s="110" t="s">
        <v>109</v>
      </c>
      <c r="M37" s="7">
        <f>AVERAGE(H57:H60)</f>
        <v>0</v>
      </c>
      <c r="N37" s="7">
        <f>AVERAGE(I57:I60)</f>
        <v>211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3">
        <v>210</v>
      </c>
      <c r="D38" s="10">
        <v>211</v>
      </c>
      <c r="E38" s="8">
        <f t="shared" si="0"/>
        <v>421</v>
      </c>
      <c r="F38" s="8">
        <f t="shared" ref="F38:F60" si="5">F37+1</f>
        <v>74</v>
      </c>
      <c r="G38" s="12" t="s">
        <v>71</v>
      </c>
      <c r="H38" s="55">
        <v>0</v>
      </c>
      <c r="I38" s="10">
        <v>211</v>
      </c>
      <c r="J38" s="8">
        <f t="shared" si="1"/>
        <v>211</v>
      </c>
      <c r="K38" s="2"/>
      <c r="L38" s="110" t="s">
        <v>312</v>
      </c>
      <c r="M38" s="110">
        <f>AVERAGE(M14:M37)</f>
        <v>127.44791666666667</v>
      </c>
      <c r="N38" s="110">
        <f>AVERAGE(N14:N37)</f>
        <v>211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3">
        <v>210</v>
      </c>
      <c r="D39" s="10">
        <v>211</v>
      </c>
      <c r="E39" s="8">
        <f t="shared" si="0"/>
        <v>421</v>
      </c>
      <c r="F39" s="8">
        <f t="shared" si="5"/>
        <v>75</v>
      </c>
      <c r="G39" s="12" t="s">
        <v>73</v>
      </c>
      <c r="H39" s="55">
        <v>0</v>
      </c>
      <c r="I39" s="10">
        <v>211</v>
      </c>
      <c r="J39" s="8">
        <f t="shared" si="1"/>
        <v>211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3">
        <v>210</v>
      </c>
      <c r="D40" s="10">
        <v>211</v>
      </c>
      <c r="E40" s="8">
        <f t="shared" si="0"/>
        <v>421</v>
      </c>
      <c r="F40" s="8">
        <f t="shared" si="5"/>
        <v>76</v>
      </c>
      <c r="G40" s="12" t="s">
        <v>75</v>
      </c>
      <c r="H40" s="55">
        <v>0</v>
      </c>
      <c r="I40" s="10">
        <v>211</v>
      </c>
      <c r="J40" s="8">
        <f t="shared" si="1"/>
        <v>211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3">
        <v>210</v>
      </c>
      <c r="D41" s="10">
        <v>211</v>
      </c>
      <c r="E41" s="8">
        <f t="shared" si="0"/>
        <v>421</v>
      </c>
      <c r="F41" s="8">
        <f t="shared" si="5"/>
        <v>77</v>
      </c>
      <c r="G41" s="12" t="s">
        <v>77</v>
      </c>
      <c r="H41" s="55">
        <v>0</v>
      </c>
      <c r="I41" s="10">
        <v>211</v>
      </c>
      <c r="J41" s="8">
        <f t="shared" si="1"/>
        <v>211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3">
        <v>210</v>
      </c>
      <c r="D42" s="10">
        <v>211</v>
      </c>
      <c r="E42" s="8">
        <f t="shared" si="0"/>
        <v>421</v>
      </c>
      <c r="F42" s="8">
        <f t="shared" si="5"/>
        <v>78</v>
      </c>
      <c r="G42" s="12" t="s">
        <v>79</v>
      </c>
      <c r="H42" s="55">
        <v>0</v>
      </c>
      <c r="I42" s="10">
        <v>211</v>
      </c>
      <c r="J42" s="8">
        <f t="shared" si="1"/>
        <v>211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3">
        <v>210</v>
      </c>
      <c r="D43" s="10">
        <v>211</v>
      </c>
      <c r="E43" s="8">
        <f t="shared" si="0"/>
        <v>421</v>
      </c>
      <c r="F43" s="8">
        <f t="shared" si="5"/>
        <v>79</v>
      </c>
      <c r="G43" s="12" t="s">
        <v>81</v>
      </c>
      <c r="H43" s="55">
        <v>0</v>
      </c>
      <c r="I43" s="10">
        <v>211</v>
      </c>
      <c r="J43" s="8">
        <f t="shared" si="1"/>
        <v>211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3">
        <v>210</v>
      </c>
      <c r="D44" s="10">
        <v>211</v>
      </c>
      <c r="E44" s="8">
        <f t="shared" si="0"/>
        <v>421</v>
      </c>
      <c r="F44" s="8">
        <f t="shared" si="5"/>
        <v>80</v>
      </c>
      <c r="G44" s="12" t="s">
        <v>83</v>
      </c>
      <c r="H44" s="55">
        <v>0</v>
      </c>
      <c r="I44" s="10">
        <v>211</v>
      </c>
      <c r="J44" s="8">
        <f t="shared" si="1"/>
        <v>211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3">
        <v>210</v>
      </c>
      <c r="D45" s="10">
        <v>211</v>
      </c>
      <c r="E45" s="8">
        <f t="shared" si="0"/>
        <v>421</v>
      </c>
      <c r="F45" s="8">
        <f t="shared" si="5"/>
        <v>81</v>
      </c>
      <c r="G45" s="12" t="s">
        <v>85</v>
      </c>
      <c r="H45" s="55">
        <v>0</v>
      </c>
      <c r="I45" s="10">
        <v>211</v>
      </c>
      <c r="J45" s="8">
        <f t="shared" si="1"/>
        <v>211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3">
        <v>210</v>
      </c>
      <c r="D46" s="10">
        <v>211</v>
      </c>
      <c r="E46" s="8">
        <f t="shared" si="0"/>
        <v>421</v>
      </c>
      <c r="F46" s="8">
        <f t="shared" si="5"/>
        <v>82</v>
      </c>
      <c r="G46" s="12" t="s">
        <v>87</v>
      </c>
      <c r="H46" s="55">
        <v>0</v>
      </c>
      <c r="I46" s="10">
        <v>211</v>
      </c>
      <c r="J46" s="8">
        <f t="shared" si="1"/>
        <v>211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3">
        <v>210</v>
      </c>
      <c r="D47" s="10">
        <v>211</v>
      </c>
      <c r="E47" s="8">
        <f t="shared" si="0"/>
        <v>421</v>
      </c>
      <c r="F47" s="8">
        <f t="shared" si="5"/>
        <v>83</v>
      </c>
      <c r="G47" s="12" t="s">
        <v>89</v>
      </c>
      <c r="H47" s="55">
        <v>0</v>
      </c>
      <c r="I47" s="10">
        <v>211</v>
      </c>
      <c r="J47" s="8">
        <f t="shared" si="1"/>
        <v>211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3">
        <v>210</v>
      </c>
      <c r="D48" s="10">
        <v>211</v>
      </c>
      <c r="E48" s="8">
        <f t="shared" si="0"/>
        <v>421</v>
      </c>
      <c r="F48" s="8">
        <f t="shared" si="5"/>
        <v>84</v>
      </c>
      <c r="G48" s="12" t="s">
        <v>91</v>
      </c>
      <c r="H48" s="55">
        <v>0</v>
      </c>
      <c r="I48" s="10">
        <v>211</v>
      </c>
      <c r="J48" s="8">
        <f t="shared" si="1"/>
        <v>211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3">
        <v>210</v>
      </c>
      <c r="D49" s="10">
        <v>211</v>
      </c>
      <c r="E49" s="8">
        <f t="shared" si="0"/>
        <v>421</v>
      </c>
      <c r="F49" s="8">
        <f t="shared" si="5"/>
        <v>85</v>
      </c>
      <c r="G49" s="12" t="s">
        <v>93</v>
      </c>
      <c r="H49" s="55">
        <v>0</v>
      </c>
      <c r="I49" s="10">
        <v>211</v>
      </c>
      <c r="J49" s="8">
        <f t="shared" si="1"/>
        <v>211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3">
        <v>210</v>
      </c>
      <c r="D50" s="10">
        <v>211</v>
      </c>
      <c r="E50" s="8">
        <f t="shared" si="0"/>
        <v>421</v>
      </c>
      <c r="F50" s="8">
        <f t="shared" si="5"/>
        <v>86</v>
      </c>
      <c r="G50" s="12" t="s">
        <v>95</v>
      </c>
      <c r="H50" s="55">
        <v>0</v>
      </c>
      <c r="I50" s="10">
        <v>211</v>
      </c>
      <c r="J50" s="8">
        <f t="shared" si="1"/>
        <v>211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3">
        <v>210</v>
      </c>
      <c r="D51" s="10">
        <v>211</v>
      </c>
      <c r="E51" s="8">
        <f t="shared" si="0"/>
        <v>421</v>
      </c>
      <c r="F51" s="8">
        <f t="shared" si="5"/>
        <v>87</v>
      </c>
      <c r="G51" s="12" t="s">
        <v>97</v>
      </c>
      <c r="H51" s="55">
        <v>0</v>
      </c>
      <c r="I51" s="10">
        <v>211</v>
      </c>
      <c r="J51" s="8">
        <f t="shared" si="1"/>
        <v>211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3">
        <v>210</v>
      </c>
      <c r="D52" s="10">
        <v>211</v>
      </c>
      <c r="E52" s="8">
        <f t="shared" si="0"/>
        <v>421</v>
      </c>
      <c r="F52" s="8">
        <f t="shared" si="5"/>
        <v>88</v>
      </c>
      <c r="G52" s="12" t="s">
        <v>99</v>
      </c>
      <c r="H52" s="55">
        <v>0</v>
      </c>
      <c r="I52" s="10">
        <v>211</v>
      </c>
      <c r="J52" s="8">
        <f t="shared" si="1"/>
        <v>211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3">
        <v>210</v>
      </c>
      <c r="D53" s="10">
        <v>211</v>
      </c>
      <c r="E53" s="8">
        <f t="shared" si="0"/>
        <v>421</v>
      </c>
      <c r="F53" s="8">
        <f t="shared" si="5"/>
        <v>89</v>
      </c>
      <c r="G53" s="12" t="s">
        <v>101</v>
      </c>
      <c r="H53" s="55">
        <v>0</v>
      </c>
      <c r="I53" s="10">
        <v>211</v>
      </c>
      <c r="J53" s="8">
        <f t="shared" si="1"/>
        <v>211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3">
        <v>210</v>
      </c>
      <c r="D54" s="10">
        <v>211</v>
      </c>
      <c r="E54" s="8">
        <f t="shared" si="0"/>
        <v>421</v>
      </c>
      <c r="F54" s="8">
        <f t="shared" si="5"/>
        <v>90</v>
      </c>
      <c r="G54" s="12" t="s">
        <v>103</v>
      </c>
      <c r="H54" s="55">
        <v>0</v>
      </c>
      <c r="I54" s="10">
        <v>211</v>
      </c>
      <c r="J54" s="8">
        <f t="shared" si="1"/>
        <v>211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3">
        <v>210</v>
      </c>
      <c r="D55" s="10">
        <v>211</v>
      </c>
      <c r="E55" s="8">
        <f t="shared" si="0"/>
        <v>421</v>
      </c>
      <c r="F55" s="8">
        <f t="shared" si="5"/>
        <v>91</v>
      </c>
      <c r="G55" s="12" t="s">
        <v>105</v>
      </c>
      <c r="H55" s="55">
        <v>0</v>
      </c>
      <c r="I55" s="10">
        <v>211</v>
      </c>
      <c r="J55" s="8">
        <f t="shared" si="1"/>
        <v>211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3">
        <v>210</v>
      </c>
      <c r="D56" s="10">
        <v>211</v>
      </c>
      <c r="E56" s="8">
        <f t="shared" si="0"/>
        <v>421</v>
      </c>
      <c r="F56" s="8">
        <f t="shared" si="5"/>
        <v>92</v>
      </c>
      <c r="G56" s="12" t="s">
        <v>107</v>
      </c>
      <c r="H56" s="55">
        <v>0</v>
      </c>
      <c r="I56" s="10">
        <v>211</v>
      </c>
      <c r="J56" s="8">
        <f t="shared" si="1"/>
        <v>211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3">
        <v>210</v>
      </c>
      <c r="D57" s="10">
        <v>211</v>
      </c>
      <c r="E57" s="8">
        <f t="shared" si="0"/>
        <v>421</v>
      </c>
      <c r="F57" s="8">
        <f t="shared" si="5"/>
        <v>93</v>
      </c>
      <c r="G57" s="12" t="s">
        <v>109</v>
      </c>
      <c r="H57" s="55">
        <v>0</v>
      </c>
      <c r="I57" s="10">
        <v>211</v>
      </c>
      <c r="J57" s="8">
        <f t="shared" si="1"/>
        <v>211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3">
        <v>210</v>
      </c>
      <c r="D58" s="10">
        <v>211</v>
      </c>
      <c r="E58" s="8">
        <f t="shared" si="0"/>
        <v>421</v>
      </c>
      <c r="F58" s="8">
        <f t="shared" si="5"/>
        <v>94</v>
      </c>
      <c r="G58" s="12" t="s">
        <v>111</v>
      </c>
      <c r="H58" s="55">
        <v>0</v>
      </c>
      <c r="I58" s="10">
        <v>211</v>
      </c>
      <c r="J58" s="8">
        <f t="shared" si="1"/>
        <v>211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3">
        <v>210</v>
      </c>
      <c r="D59" s="10">
        <v>211</v>
      </c>
      <c r="E59" s="17">
        <f t="shared" si="0"/>
        <v>421</v>
      </c>
      <c r="F59" s="17">
        <f t="shared" si="5"/>
        <v>95</v>
      </c>
      <c r="G59" s="18" t="s">
        <v>113</v>
      </c>
      <c r="H59" s="55">
        <v>0</v>
      </c>
      <c r="I59" s="10">
        <v>211</v>
      </c>
      <c r="J59" s="17">
        <f t="shared" si="1"/>
        <v>211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3">
        <v>210</v>
      </c>
      <c r="D60" s="10">
        <v>211</v>
      </c>
      <c r="E60" s="17">
        <f t="shared" si="0"/>
        <v>421</v>
      </c>
      <c r="F60" s="17">
        <f t="shared" si="5"/>
        <v>96</v>
      </c>
      <c r="G60" s="18" t="s">
        <v>115</v>
      </c>
      <c r="H60" s="55">
        <v>0</v>
      </c>
      <c r="I60" s="10">
        <v>211</v>
      </c>
      <c r="J60" s="17">
        <f t="shared" si="1"/>
        <v>211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9" t="s">
        <v>304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292</v>
      </c>
      <c r="F63" s="127"/>
      <c r="G63" s="128"/>
      <c r="H63" s="21">
        <v>4.798</v>
      </c>
      <c r="I63" s="21">
        <v>4.508</v>
      </c>
      <c r="J63" s="21">
        <f>H63+I63</f>
        <v>9.3060000000000009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293</v>
      </c>
      <c r="F64" s="130"/>
      <c r="G64" s="131"/>
      <c r="H64" s="36">
        <v>0.73350000000000004</v>
      </c>
      <c r="I64" s="36">
        <v>1.2370000000000001</v>
      </c>
      <c r="J64" s="36">
        <f>H64+I64</f>
        <v>1.9705000000000001</v>
      </c>
      <c r="K64" s="2"/>
      <c r="L64" s="24"/>
      <c r="M64" s="24">
        <f>1236.66/10^3</f>
        <v>1.2366600000000001</v>
      </c>
      <c r="N64" s="4">
        <f>733.5/10^3</f>
        <v>0.73350000000000004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294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0.39300000000000002</v>
      </c>
      <c r="N66" s="28">
        <v>0.62</v>
      </c>
      <c r="O66" s="29">
        <f>M66+N66</f>
        <v>1.0129999999999999</v>
      </c>
      <c r="P66" s="29">
        <f>O66/J63*100</f>
        <v>10.885450247152374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5.1205000000000007</v>
      </c>
      <c r="N67" s="29">
        <f>I63+I64-N66-0.018</f>
        <v>5.1070000000000002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23" t="s">
        <v>225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0.21335416666666671</v>
      </c>
      <c r="N69" s="32">
        <f>(N67+N68)/24</f>
        <v>0.21279166666666668</v>
      </c>
      <c r="O69" s="23"/>
      <c r="P69" s="32">
        <f>M69+N69</f>
        <v>0.42614583333333339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213.35416666666671</v>
      </c>
      <c r="N70" s="29">
        <f>N69*1000</f>
        <v>212.79166666666669</v>
      </c>
      <c r="O70" s="23"/>
      <c r="P70" s="29">
        <f>M70+N70</f>
        <v>426.14583333333337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103"/>
      <c r="F72" s="2"/>
      <c r="G72" s="2"/>
      <c r="H72" s="2"/>
      <c r="I72" s="2"/>
      <c r="J72" s="10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0.65200000000000002</v>
      </c>
      <c r="L81" s="29">
        <v>1.0263</v>
      </c>
      <c r="M81" s="32">
        <f>K81+L81</f>
        <v>1.6783000000000001</v>
      </c>
      <c r="N81" s="32">
        <f>M81-M63</f>
        <v>1.6783000000000001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-0.65200000000000014</v>
      </c>
      <c r="M82" s="32">
        <f>K82+L82</f>
        <v>-0.65200000000000014</v>
      </c>
      <c r="N82" s="32">
        <f>N81/2</f>
        <v>0.83915000000000006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43" workbookViewId="0">
      <selection activeCell="L11" sqref="L11:N38"/>
    </sheetView>
  </sheetViews>
  <sheetFormatPr defaultColWidth="14.42578125" defaultRowHeight="15" x14ac:dyDescent="0.25"/>
  <cols>
    <col min="1" max="1" width="10.5703125" style="43" customWidth="1"/>
    <col min="2" max="2" width="18.5703125" style="43" customWidth="1"/>
    <col min="3" max="4" width="12.7109375" style="43" customWidth="1"/>
    <col min="5" max="5" width="14.7109375" style="43" customWidth="1"/>
    <col min="6" max="6" width="12.42578125" style="43" customWidth="1"/>
    <col min="7" max="7" width="15.140625" style="43" customWidth="1"/>
    <col min="8" max="9" width="12.7109375" style="43" customWidth="1"/>
    <col min="10" max="10" width="15" style="43" customWidth="1"/>
    <col min="11" max="11" width="9.140625" style="43" customWidth="1"/>
    <col min="12" max="12" width="13" style="43" customWidth="1"/>
    <col min="13" max="13" width="12.7109375" style="43" customWidth="1"/>
    <col min="14" max="14" width="14.28515625" style="43" customWidth="1"/>
    <col min="15" max="15" width="7.85546875" style="43" customWidth="1"/>
    <col min="16" max="17" width="9.140625" style="43" customWidth="1"/>
    <col min="18" max="16384" width="14.42578125" style="43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141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153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142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10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10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10" t="s">
        <v>312</v>
      </c>
      <c r="M38" s="110">
        <f>AVERAGE(M14:M37)</f>
        <v>0</v>
      </c>
      <c r="N38" s="110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143</v>
      </c>
      <c r="F63" s="127"/>
      <c r="G63" s="128"/>
      <c r="H63" s="21">
        <v>0</v>
      </c>
      <c r="I63" s="21">
        <v>5.0179999999999998</v>
      </c>
      <c r="J63" s="21">
        <f>H63+I63</f>
        <v>5.0179999999999998</v>
      </c>
      <c r="K63" s="2"/>
      <c r="L63" s="22">
        <f>67.5+421.66</f>
        <v>489.16</v>
      </c>
      <c r="M63" s="32">
        <f>L63/1000</f>
        <v>0.48916000000000004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144</v>
      </c>
      <c r="F64" s="130"/>
      <c r="G64" s="131"/>
      <c r="H64" s="36">
        <f>K81</f>
        <v>0</v>
      </c>
      <c r="I64" s="36">
        <f>L81</f>
        <v>0.48916000000000004</v>
      </c>
      <c r="J64" s="36">
        <f>H64+I64</f>
        <v>0.48916000000000004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145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8.5999999999999993E-2</v>
      </c>
      <c r="N66" s="28">
        <v>0.56299999999999994</v>
      </c>
      <c r="O66" s="29">
        <f>M66+N66</f>
        <v>0.64899999999999991</v>
      </c>
      <c r="P66" s="29">
        <f>O66/J63*100</f>
        <v>12.93343961737744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4.8221600000000002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0.20092333333333334</v>
      </c>
      <c r="O68" s="23"/>
      <c r="P68" s="32">
        <f>M68+N68</f>
        <v>0.20092333333333334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200.92333333333335</v>
      </c>
      <c r="O69" s="23"/>
      <c r="P69" s="29">
        <f>M69+N69</f>
        <v>200.92333333333335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42"/>
      <c r="F71" s="2"/>
      <c r="G71" s="2"/>
      <c r="H71" s="2"/>
      <c r="I71" s="2"/>
      <c r="J71" s="4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0.54905000000000004</v>
      </c>
      <c r="M80" s="32">
        <f>K80+L80</f>
        <v>0.54905000000000004</v>
      </c>
      <c r="N80" s="32">
        <f>M80-M63</f>
        <v>5.9889999999999999E-2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0.48916000000000004</v>
      </c>
      <c r="M81" s="32">
        <f>K81+L81</f>
        <v>0.48916000000000004</v>
      </c>
      <c r="N81" s="32">
        <f>N80/2</f>
        <v>2.9944999999999999E-2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22" workbookViewId="0">
      <selection activeCell="L11" sqref="L11:N38"/>
    </sheetView>
  </sheetViews>
  <sheetFormatPr defaultColWidth="14.42578125" defaultRowHeight="15" x14ac:dyDescent="0.25"/>
  <cols>
    <col min="1" max="1" width="10.5703125" style="106" customWidth="1"/>
    <col min="2" max="2" width="18.5703125" style="106" customWidth="1"/>
    <col min="3" max="4" width="12.7109375" style="106" customWidth="1"/>
    <col min="5" max="5" width="14.7109375" style="106" customWidth="1"/>
    <col min="6" max="6" width="12.42578125" style="106" customWidth="1"/>
    <col min="7" max="7" width="15.140625" style="106" customWidth="1"/>
    <col min="8" max="9" width="12.7109375" style="106" customWidth="1"/>
    <col min="10" max="10" width="15" style="106" customWidth="1"/>
    <col min="11" max="11" width="9.140625" style="106" customWidth="1"/>
    <col min="12" max="12" width="13" style="106" customWidth="1"/>
    <col min="13" max="13" width="12.7109375" style="106" customWidth="1"/>
    <col min="14" max="14" width="14.28515625" style="106" customWidth="1"/>
    <col min="15" max="15" width="7.85546875" style="106" customWidth="1"/>
    <col min="16" max="17" width="9.140625" style="106" customWidth="1"/>
    <col min="18" max="16384" width="14.42578125" style="106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295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307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306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207</v>
      </c>
      <c r="E13" s="11">
        <f t="shared" ref="E13:E60" si="0">SUM(C13,D13)</f>
        <v>207</v>
      </c>
      <c r="F13" s="8">
        <v>49</v>
      </c>
      <c r="G13" s="12" t="s">
        <v>21</v>
      </c>
      <c r="H13" s="55">
        <v>0</v>
      </c>
      <c r="I13" s="10">
        <v>207</v>
      </c>
      <c r="J13" s="8">
        <f t="shared" ref="J13:J60" si="1">SUM(H13,I13)</f>
        <v>207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207</v>
      </c>
      <c r="E14" s="11">
        <f t="shared" si="0"/>
        <v>207</v>
      </c>
      <c r="F14" s="8">
        <f t="shared" ref="F14:F36" si="3">F13+1</f>
        <v>50</v>
      </c>
      <c r="G14" s="12" t="s">
        <v>23</v>
      </c>
      <c r="H14" s="55">
        <v>0</v>
      </c>
      <c r="I14" s="10">
        <v>207</v>
      </c>
      <c r="J14" s="8">
        <f t="shared" si="1"/>
        <v>207</v>
      </c>
      <c r="K14" s="2"/>
      <c r="L14" s="2" t="s">
        <v>20</v>
      </c>
      <c r="M14" s="7">
        <f>AVERAGE(C13:C16)</f>
        <v>0</v>
      </c>
      <c r="N14" s="7">
        <f>AVERAGE(D13:D16)</f>
        <v>207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207</v>
      </c>
      <c r="E15" s="11">
        <f t="shared" si="0"/>
        <v>207</v>
      </c>
      <c r="F15" s="8">
        <f t="shared" si="3"/>
        <v>51</v>
      </c>
      <c r="G15" s="12" t="s">
        <v>25</v>
      </c>
      <c r="H15" s="55">
        <v>0</v>
      </c>
      <c r="I15" s="10">
        <v>207</v>
      </c>
      <c r="J15" s="8">
        <f t="shared" si="1"/>
        <v>207</v>
      </c>
      <c r="K15" s="2"/>
      <c r="L15" s="2" t="s">
        <v>28</v>
      </c>
      <c r="M15" s="7">
        <f>AVERAGE(C17:C20)</f>
        <v>0</v>
      </c>
      <c r="N15" s="7">
        <f>AVERAGE(D17:D20)</f>
        <v>207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207</v>
      </c>
      <c r="E16" s="11">
        <f t="shared" si="0"/>
        <v>207</v>
      </c>
      <c r="F16" s="8">
        <f t="shared" si="3"/>
        <v>52</v>
      </c>
      <c r="G16" s="12" t="s">
        <v>27</v>
      </c>
      <c r="H16" s="55">
        <v>0</v>
      </c>
      <c r="I16" s="10">
        <v>207</v>
      </c>
      <c r="J16" s="8">
        <f t="shared" si="1"/>
        <v>207</v>
      </c>
      <c r="K16" s="2"/>
      <c r="L16" s="2" t="s">
        <v>36</v>
      </c>
      <c r="M16" s="7">
        <f>AVERAGE(C21:C24)</f>
        <v>0</v>
      </c>
      <c r="N16" s="7">
        <f>AVERAGE(D21:D24)</f>
        <v>207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207</v>
      </c>
      <c r="E17" s="11">
        <f t="shared" si="0"/>
        <v>207</v>
      </c>
      <c r="F17" s="8">
        <f t="shared" si="3"/>
        <v>53</v>
      </c>
      <c r="G17" s="12" t="s">
        <v>29</v>
      </c>
      <c r="H17" s="55">
        <v>0</v>
      </c>
      <c r="I17" s="10">
        <v>207</v>
      </c>
      <c r="J17" s="8">
        <f t="shared" si="1"/>
        <v>207</v>
      </c>
      <c r="K17" s="2"/>
      <c r="L17" s="2" t="s">
        <v>44</v>
      </c>
      <c r="M17" s="7">
        <f>AVERAGE(C25:C28)</f>
        <v>0</v>
      </c>
      <c r="N17" s="7">
        <f>AVERAGE(D25:D28)</f>
        <v>207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207</v>
      </c>
      <c r="E18" s="11">
        <f t="shared" si="0"/>
        <v>207</v>
      </c>
      <c r="F18" s="8">
        <f t="shared" si="3"/>
        <v>54</v>
      </c>
      <c r="G18" s="12" t="s">
        <v>31</v>
      </c>
      <c r="H18" s="55">
        <v>0</v>
      </c>
      <c r="I18" s="10">
        <v>207</v>
      </c>
      <c r="J18" s="8">
        <f t="shared" si="1"/>
        <v>207</v>
      </c>
      <c r="K18" s="2"/>
      <c r="L18" s="2" t="s">
        <v>52</v>
      </c>
      <c r="M18" s="7">
        <f>AVERAGE(C29:C32)</f>
        <v>0</v>
      </c>
      <c r="N18" s="7">
        <f>AVERAGE(D29:D32)</f>
        <v>207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207</v>
      </c>
      <c r="E19" s="11">
        <f t="shared" si="0"/>
        <v>207</v>
      </c>
      <c r="F19" s="8">
        <f t="shared" si="3"/>
        <v>55</v>
      </c>
      <c r="G19" s="12" t="s">
        <v>33</v>
      </c>
      <c r="H19" s="55">
        <v>0</v>
      </c>
      <c r="I19" s="10">
        <v>207</v>
      </c>
      <c r="J19" s="8">
        <f t="shared" si="1"/>
        <v>207</v>
      </c>
      <c r="K19" s="2"/>
      <c r="L19" s="2" t="s">
        <v>60</v>
      </c>
      <c r="M19" s="7">
        <f>AVERAGE(C33:C36)</f>
        <v>0</v>
      </c>
      <c r="N19" s="7">
        <f>AVERAGE(D33:D36)</f>
        <v>207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207</v>
      </c>
      <c r="E20" s="11">
        <f t="shared" si="0"/>
        <v>207</v>
      </c>
      <c r="F20" s="8">
        <f t="shared" si="3"/>
        <v>56</v>
      </c>
      <c r="G20" s="12" t="s">
        <v>35</v>
      </c>
      <c r="H20" s="55">
        <v>0</v>
      </c>
      <c r="I20" s="10">
        <v>207</v>
      </c>
      <c r="J20" s="8">
        <f t="shared" si="1"/>
        <v>207</v>
      </c>
      <c r="K20" s="2"/>
      <c r="L20" s="2" t="s">
        <v>68</v>
      </c>
      <c r="M20" s="7">
        <f>AVERAGE(C37:C40)</f>
        <v>0</v>
      </c>
      <c r="N20" s="7">
        <f>AVERAGE(D37:D40)</f>
        <v>207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207</v>
      </c>
      <c r="E21" s="11">
        <f t="shared" si="0"/>
        <v>207</v>
      </c>
      <c r="F21" s="8">
        <f t="shared" si="3"/>
        <v>57</v>
      </c>
      <c r="G21" s="12" t="s">
        <v>37</v>
      </c>
      <c r="H21" s="55">
        <v>0</v>
      </c>
      <c r="I21" s="10">
        <v>207</v>
      </c>
      <c r="J21" s="8">
        <f t="shared" si="1"/>
        <v>207</v>
      </c>
      <c r="K21" s="2"/>
      <c r="L21" s="2" t="s">
        <v>76</v>
      </c>
      <c r="M21" s="7">
        <f>AVERAGE(C41:C44)</f>
        <v>0</v>
      </c>
      <c r="N21" s="7">
        <f>AVERAGE(D41:D44)</f>
        <v>207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207</v>
      </c>
      <c r="E22" s="11">
        <f t="shared" si="0"/>
        <v>207</v>
      </c>
      <c r="F22" s="8">
        <f t="shared" si="3"/>
        <v>58</v>
      </c>
      <c r="G22" s="12" t="s">
        <v>39</v>
      </c>
      <c r="H22" s="55">
        <v>0</v>
      </c>
      <c r="I22" s="10">
        <v>207</v>
      </c>
      <c r="J22" s="8">
        <f t="shared" si="1"/>
        <v>207</v>
      </c>
      <c r="K22" s="2"/>
      <c r="L22" s="2" t="s">
        <v>84</v>
      </c>
      <c r="M22" s="7">
        <f>AVERAGE(C45:C48)</f>
        <v>0</v>
      </c>
      <c r="N22" s="7">
        <f>AVERAGE(D45:D48)</f>
        <v>207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207</v>
      </c>
      <c r="E23" s="11">
        <f t="shared" si="0"/>
        <v>207</v>
      </c>
      <c r="F23" s="8">
        <f t="shared" si="3"/>
        <v>59</v>
      </c>
      <c r="G23" s="12" t="s">
        <v>41</v>
      </c>
      <c r="H23" s="55">
        <v>0</v>
      </c>
      <c r="I23" s="10">
        <v>207</v>
      </c>
      <c r="J23" s="8">
        <f t="shared" si="1"/>
        <v>207</v>
      </c>
      <c r="K23" s="2"/>
      <c r="L23" s="2" t="s">
        <v>92</v>
      </c>
      <c r="M23" s="7">
        <f>AVERAGE(C49:C52)</f>
        <v>0</v>
      </c>
      <c r="N23" s="7">
        <f>AVERAGE(D49:D52)</f>
        <v>207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207</v>
      </c>
      <c r="E24" s="11">
        <f t="shared" si="0"/>
        <v>207</v>
      </c>
      <c r="F24" s="8">
        <f t="shared" si="3"/>
        <v>60</v>
      </c>
      <c r="G24" s="12" t="s">
        <v>43</v>
      </c>
      <c r="H24" s="55">
        <v>0</v>
      </c>
      <c r="I24" s="10">
        <v>207</v>
      </c>
      <c r="J24" s="8">
        <f t="shared" si="1"/>
        <v>207</v>
      </c>
      <c r="K24" s="2"/>
      <c r="L24" s="13" t="s">
        <v>100</v>
      </c>
      <c r="M24" s="7">
        <f>AVERAGE(C53:C56)</f>
        <v>0</v>
      </c>
      <c r="N24" s="7">
        <f>AVERAGE(D53:D56)</f>
        <v>207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207</v>
      </c>
      <c r="E25" s="11">
        <f t="shared" si="0"/>
        <v>207</v>
      </c>
      <c r="F25" s="8">
        <f t="shared" si="3"/>
        <v>61</v>
      </c>
      <c r="G25" s="12" t="s">
        <v>45</v>
      </c>
      <c r="H25" s="55">
        <v>0</v>
      </c>
      <c r="I25" s="10">
        <v>207</v>
      </c>
      <c r="J25" s="8">
        <f t="shared" si="1"/>
        <v>207</v>
      </c>
      <c r="K25" s="2"/>
      <c r="L25" s="16" t="s">
        <v>108</v>
      </c>
      <c r="M25" s="7">
        <f>AVERAGE(C57:C60)</f>
        <v>0</v>
      </c>
      <c r="N25" s="7">
        <f>AVERAGE(D57:D60)</f>
        <v>207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207</v>
      </c>
      <c r="E26" s="11">
        <f t="shared" si="0"/>
        <v>207</v>
      </c>
      <c r="F26" s="8">
        <f t="shared" si="3"/>
        <v>62</v>
      </c>
      <c r="G26" s="12" t="s">
        <v>47</v>
      </c>
      <c r="H26" s="55">
        <v>0</v>
      </c>
      <c r="I26" s="10">
        <v>207</v>
      </c>
      <c r="J26" s="8">
        <f t="shared" si="1"/>
        <v>207</v>
      </c>
      <c r="K26" s="2"/>
      <c r="L26" s="16" t="s">
        <v>21</v>
      </c>
      <c r="M26" s="7">
        <f>AVERAGE(H13:H16)</f>
        <v>0</v>
      </c>
      <c r="N26" s="7">
        <f>AVERAGE(I13:I16)</f>
        <v>207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207</v>
      </c>
      <c r="E27" s="11">
        <f t="shared" si="0"/>
        <v>207</v>
      </c>
      <c r="F27" s="8">
        <f t="shared" si="3"/>
        <v>63</v>
      </c>
      <c r="G27" s="12" t="s">
        <v>49</v>
      </c>
      <c r="H27" s="55">
        <v>0</v>
      </c>
      <c r="I27" s="10">
        <v>207</v>
      </c>
      <c r="J27" s="8">
        <f t="shared" si="1"/>
        <v>207</v>
      </c>
      <c r="K27" s="2"/>
      <c r="L27" s="24" t="s">
        <v>29</v>
      </c>
      <c r="M27" s="7">
        <f>AVERAGE(H17:H20)</f>
        <v>0</v>
      </c>
      <c r="N27" s="7">
        <f>AVERAGE(I17:I20)</f>
        <v>207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207</v>
      </c>
      <c r="E28" s="11">
        <f t="shared" si="0"/>
        <v>207</v>
      </c>
      <c r="F28" s="8">
        <f t="shared" si="3"/>
        <v>64</v>
      </c>
      <c r="G28" s="12" t="s">
        <v>51</v>
      </c>
      <c r="H28" s="55">
        <v>0</v>
      </c>
      <c r="I28" s="10">
        <v>207</v>
      </c>
      <c r="J28" s="8">
        <f t="shared" si="1"/>
        <v>207</v>
      </c>
      <c r="K28" s="2"/>
      <c r="L28" s="2" t="s">
        <v>37</v>
      </c>
      <c r="M28" s="7">
        <f>AVERAGE(H21:H24)</f>
        <v>0</v>
      </c>
      <c r="N28" s="7">
        <f>AVERAGE(I21:I24)</f>
        <v>207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207</v>
      </c>
      <c r="E29" s="11">
        <f t="shared" si="0"/>
        <v>207</v>
      </c>
      <c r="F29" s="8">
        <f t="shared" si="3"/>
        <v>65</v>
      </c>
      <c r="G29" s="12" t="s">
        <v>53</v>
      </c>
      <c r="H29" s="55">
        <v>0</v>
      </c>
      <c r="I29" s="10">
        <v>207</v>
      </c>
      <c r="J29" s="8">
        <f t="shared" si="1"/>
        <v>207</v>
      </c>
      <c r="K29" s="2"/>
      <c r="L29" s="2" t="s">
        <v>45</v>
      </c>
      <c r="M29" s="7">
        <f>AVERAGE(H25:H28)</f>
        <v>0</v>
      </c>
      <c r="N29" s="7">
        <f>AVERAGE(I25:I28)</f>
        <v>207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207</v>
      </c>
      <c r="E30" s="11">
        <f t="shared" si="0"/>
        <v>207</v>
      </c>
      <c r="F30" s="8">
        <f t="shared" si="3"/>
        <v>66</v>
      </c>
      <c r="G30" s="12" t="s">
        <v>55</v>
      </c>
      <c r="H30" s="55">
        <v>0</v>
      </c>
      <c r="I30" s="10">
        <v>207</v>
      </c>
      <c r="J30" s="8">
        <f t="shared" si="1"/>
        <v>207</v>
      </c>
      <c r="K30" s="2"/>
      <c r="L30" s="2" t="s">
        <v>53</v>
      </c>
      <c r="M30" s="7">
        <f>AVERAGE(H29:H32)</f>
        <v>0</v>
      </c>
      <c r="N30" s="7">
        <f>AVERAGE(I29:I32)</f>
        <v>207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207</v>
      </c>
      <c r="E31" s="11">
        <f t="shared" si="0"/>
        <v>207</v>
      </c>
      <c r="F31" s="8">
        <f t="shared" si="3"/>
        <v>67</v>
      </c>
      <c r="G31" s="12" t="s">
        <v>57</v>
      </c>
      <c r="H31" s="55">
        <v>0</v>
      </c>
      <c r="I31" s="10">
        <v>207</v>
      </c>
      <c r="J31" s="8">
        <f t="shared" si="1"/>
        <v>207</v>
      </c>
      <c r="K31" s="2"/>
      <c r="L31" s="2" t="s">
        <v>61</v>
      </c>
      <c r="M31" s="7">
        <f>AVERAGE(H33:H36)</f>
        <v>0</v>
      </c>
      <c r="N31" s="7">
        <f>AVERAGE(I33:I36)</f>
        <v>207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207</v>
      </c>
      <c r="E32" s="11">
        <f t="shared" si="0"/>
        <v>207</v>
      </c>
      <c r="F32" s="8">
        <f t="shared" si="3"/>
        <v>68</v>
      </c>
      <c r="G32" s="12" t="s">
        <v>59</v>
      </c>
      <c r="H32" s="55">
        <v>0</v>
      </c>
      <c r="I32" s="10">
        <v>207</v>
      </c>
      <c r="J32" s="8">
        <f t="shared" si="1"/>
        <v>207</v>
      </c>
      <c r="K32" s="2"/>
      <c r="L32" s="2" t="s">
        <v>69</v>
      </c>
      <c r="M32" s="7">
        <f>AVERAGE(H37:H40)</f>
        <v>0</v>
      </c>
      <c r="N32" s="7">
        <f>AVERAGE(I37:I40)</f>
        <v>207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207</v>
      </c>
      <c r="E33" s="11">
        <f t="shared" si="0"/>
        <v>207</v>
      </c>
      <c r="F33" s="8">
        <f t="shared" si="3"/>
        <v>69</v>
      </c>
      <c r="G33" s="12" t="s">
        <v>61</v>
      </c>
      <c r="H33" s="55">
        <v>0</v>
      </c>
      <c r="I33" s="10">
        <v>207</v>
      </c>
      <c r="J33" s="8">
        <f t="shared" si="1"/>
        <v>207</v>
      </c>
      <c r="K33" s="2"/>
      <c r="L33" s="2" t="s">
        <v>77</v>
      </c>
      <c r="M33" s="7">
        <f>AVERAGE(H41:H44)</f>
        <v>0</v>
      </c>
      <c r="N33" s="7">
        <f>AVERAGE(I41:I44)</f>
        <v>207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207</v>
      </c>
      <c r="E34" s="11">
        <f t="shared" si="0"/>
        <v>207</v>
      </c>
      <c r="F34" s="8">
        <f t="shared" si="3"/>
        <v>70</v>
      </c>
      <c r="G34" s="12" t="s">
        <v>63</v>
      </c>
      <c r="H34" s="55">
        <v>0</v>
      </c>
      <c r="I34" s="10">
        <v>207</v>
      </c>
      <c r="J34" s="8">
        <f t="shared" si="1"/>
        <v>207</v>
      </c>
      <c r="K34" s="2"/>
      <c r="L34" s="2" t="s">
        <v>85</v>
      </c>
      <c r="M34" s="7">
        <f>AVERAGE(H45:H48)</f>
        <v>0</v>
      </c>
      <c r="N34" s="7">
        <f>AVERAGE(I45:I48)</f>
        <v>207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207</v>
      </c>
      <c r="E35" s="11">
        <f t="shared" si="0"/>
        <v>207</v>
      </c>
      <c r="F35" s="8">
        <f t="shared" si="3"/>
        <v>71</v>
      </c>
      <c r="G35" s="12" t="s">
        <v>65</v>
      </c>
      <c r="H35" s="55">
        <v>0</v>
      </c>
      <c r="I35" s="10">
        <v>207</v>
      </c>
      <c r="J35" s="8">
        <f t="shared" si="1"/>
        <v>207</v>
      </c>
      <c r="K35" s="2"/>
      <c r="L35" s="2" t="s">
        <v>93</v>
      </c>
      <c r="M35" s="7">
        <f>AVERAGE(H49:H52)</f>
        <v>0</v>
      </c>
      <c r="N35" s="7">
        <f>AVERAGE(I49:I52)</f>
        <v>207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207</v>
      </c>
      <c r="E36" s="11">
        <f t="shared" si="0"/>
        <v>207</v>
      </c>
      <c r="F36" s="8">
        <f t="shared" si="3"/>
        <v>72</v>
      </c>
      <c r="G36" s="12" t="s">
        <v>67</v>
      </c>
      <c r="H36" s="55">
        <v>0</v>
      </c>
      <c r="I36" s="10">
        <v>207</v>
      </c>
      <c r="J36" s="8">
        <f t="shared" si="1"/>
        <v>207</v>
      </c>
      <c r="K36" s="2"/>
      <c r="L36" s="110" t="s">
        <v>101</v>
      </c>
      <c r="M36" s="7">
        <f>AVERAGE(H53:H56)</f>
        <v>0</v>
      </c>
      <c r="N36" s="7">
        <f>AVERAGE(I53:I56)</f>
        <v>207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207</v>
      </c>
      <c r="E37" s="11">
        <f t="shared" si="0"/>
        <v>207</v>
      </c>
      <c r="F37" s="8">
        <v>73</v>
      </c>
      <c r="G37" s="12" t="s">
        <v>69</v>
      </c>
      <c r="H37" s="55">
        <v>0</v>
      </c>
      <c r="I37" s="10">
        <v>207</v>
      </c>
      <c r="J37" s="8">
        <f t="shared" si="1"/>
        <v>207</v>
      </c>
      <c r="K37" s="2"/>
      <c r="L37" s="110" t="s">
        <v>109</v>
      </c>
      <c r="M37" s="7">
        <f>AVERAGE(H57:H60)</f>
        <v>0</v>
      </c>
      <c r="N37" s="7">
        <f>AVERAGE(I57:I60)</f>
        <v>207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207</v>
      </c>
      <c r="E38" s="8">
        <f t="shared" si="0"/>
        <v>207</v>
      </c>
      <c r="F38" s="8">
        <f t="shared" ref="F38:F60" si="5">F37+1</f>
        <v>74</v>
      </c>
      <c r="G38" s="12" t="s">
        <v>71</v>
      </c>
      <c r="H38" s="55">
        <v>0</v>
      </c>
      <c r="I38" s="10">
        <v>207</v>
      </c>
      <c r="J38" s="8">
        <f t="shared" si="1"/>
        <v>207</v>
      </c>
      <c r="K38" s="2"/>
      <c r="L38" s="110" t="s">
        <v>312</v>
      </c>
      <c r="M38" s="110">
        <f>AVERAGE(M14:M37)</f>
        <v>0</v>
      </c>
      <c r="N38" s="110">
        <f>AVERAGE(N14:N37)</f>
        <v>207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207</v>
      </c>
      <c r="E39" s="8">
        <f t="shared" si="0"/>
        <v>207</v>
      </c>
      <c r="F39" s="8">
        <f t="shared" si="5"/>
        <v>75</v>
      </c>
      <c r="G39" s="12" t="s">
        <v>73</v>
      </c>
      <c r="H39" s="55">
        <v>0</v>
      </c>
      <c r="I39" s="10">
        <v>207</v>
      </c>
      <c r="J39" s="8">
        <f t="shared" si="1"/>
        <v>207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207</v>
      </c>
      <c r="E40" s="8">
        <f t="shared" si="0"/>
        <v>207</v>
      </c>
      <c r="F40" s="8">
        <f t="shared" si="5"/>
        <v>76</v>
      </c>
      <c r="G40" s="12" t="s">
        <v>75</v>
      </c>
      <c r="H40" s="55">
        <v>0</v>
      </c>
      <c r="I40" s="10">
        <v>207</v>
      </c>
      <c r="J40" s="8">
        <f t="shared" si="1"/>
        <v>207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207</v>
      </c>
      <c r="E41" s="8">
        <f t="shared" si="0"/>
        <v>207</v>
      </c>
      <c r="F41" s="8">
        <f t="shared" si="5"/>
        <v>77</v>
      </c>
      <c r="G41" s="12" t="s">
        <v>77</v>
      </c>
      <c r="H41" s="55">
        <v>0</v>
      </c>
      <c r="I41" s="10">
        <v>207</v>
      </c>
      <c r="J41" s="8">
        <f t="shared" si="1"/>
        <v>207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207</v>
      </c>
      <c r="E42" s="8">
        <f t="shared" si="0"/>
        <v>207</v>
      </c>
      <c r="F42" s="8">
        <f t="shared" si="5"/>
        <v>78</v>
      </c>
      <c r="G42" s="12" t="s">
        <v>79</v>
      </c>
      <c r="H42" s="55">
        <v>0</v>
      </c>
      <c r="I42" s="10">
        <v>207</v>
      </c>
      <c r="J42" s="8">
        <f t="shared" si="1"/>
        <v>207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207</v>
      </c>
      <c r="E43" s="8">
        <f t="shared" si="0"/>
        <v>207</v>
      </c>
      <c r="F43" s="8">
        <f t="shared" si="5"/>
        <v>79</v>
      </c>
      <c r="G43" s="12" t="s">
        <v>81</v>
      </c>
      <c r="H43" s="55">
        <v>0</v>
      </c>
      <c r="I43" s="10">
        <v>207</v>
      </c>
      <c r="J43" s="8">
        <f t="shared" si="1"/>
        <v>207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207</v>
      </c>
      <c r="E44" s="8">
        <f t="shared" si="0"/>
        <v>207</v>
      </c>
      <c r="F44" s="8">
        <f t="shared" si="5"/>
        <v>80</v>
      </c>
      <c r="G44" s="12" t="s">
        <v>83</v>
      </c>
      <c r="H44" s="55">
        <v>0</v>
      </c>
      <c r="I44" s="10">
        <v>207</v>
      </c>
      <c r="J44" s="8">
        <f t="shared" si="1"/>
        <v>207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207</v>
      </c>
      <c r="E45" s="8">
        <f t="shared" si="0"/>
        <v>207</v>
      </c>
      <c r="F45" s="8">
        <f t="shared" si="5"/>
        <v>81</v>
      </c>
      <c r="G45" s="12" t="s">
        <v>85</v>
      </c>
      <c r="H45" s="55">
        <v>0</v>
      </c>
      <c r="I45" s="10">
        <v>207</v>
      </c>
      <c r="J45" s="8">
        <f t="shared" si="1"/>
        <v>207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207</v>
      </c>
      <c r="E46" s="8">
        <f t="shared" si="0"/>
        <v>207</v>
      </c>
      <c r="F46" s="8">
        <f t="shared" si="5"/>
        <v>82</v>
      </c>
      <c r="G46" s="12" t="s">
        <v>87</v>
      </c>
      <c r="H46" s="55">
        <v>0</v>
      </c>
      <c r="I46" s="10">
        <v>207</v>
      </c>
      <c r="J46" s="8">
        <f t="shared" si="1"/>
        <v>207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207</v>
      </c>
      <c r="E47" s="8">
        <f t="shared" si="0"/>
        <v>207</v>
      </c>
      <c r="F47" s="8">
        <f t="shared" si="5"/>
        <v>83</v>
      </c>
      <c r="G47" s="12" t="s">
        <v>89</v>
      </c>
      <c r="H47" s="55">
        <v>0</v>
      </c>
      <c r="I47" s="10">
        <v>207</v>
      </c>
      <c r="J47" s="8">
        <f t="shared" si="1"/>
        <v>207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207</v>
      </c>
      <c r="E48" s="8">
        <f t="shared" si="0"/>
        <v>207</v>
      </c>
      <c r="F48" s="8">
        <f t="shared" si="5"/>
        <v>84</v>
      </c>
      <c r="G48" s="12" t="s">
        <v>91</v>
      </c>
      <c r="H48" s="55">
        <v>0</v>
      </c>
      <c r="I48" s="10">
        <v>207</v>
      </c>
      <c r="J48" s="8">
        <f t="shared" si="1"/>
        <v>207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207</v>
      </c>
      <c r="E49" s="8">
        <f t="shared" si="0"/>
        <v>207</v>
      </c>
      <c r="F49" s="8">
        <f t="shared" si="5"/>
        <v>85</v>
      </c>
      <c r="G49" s="12" t="s">
        <v>93</v>
      </c>
      <c r="H49" s="55">
        <v>0</v>
      </c>
      <c r="I49" s="10">
        <v>207</v>
      </c>
      <c r="J49" s="8">
        <f t="shared" si="1"/>
        <v>207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207</v>
      </c>
      <c r="E50" s="8">
        <f t="shared" si="0"/>
        <v>207</v>
      </c>
      <c r="F50" s="8">
        <f t="shared" si="5"/>
        <v>86</v>
      </c>
      <c r="G50" s="12" t="s">
        <v>95</v>
      </c>
      <c r="H50" s="55">
        <v>0</v>
      </c>
      <c r="I50" s="10">
        <v>207</v>
      </c>
      <c r="J50" s="8">
        <f t="shared" si="1"/>
        <v>207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207</v>
      </c>
      <c r="E51" s="8">
        <f t="shared" si="0"/>
        <v>207</v>
      </c>
      <c r="F51" s="8">
        <f t="shared" si="5"/>
        <v>87</v>
      </c>
      <c r="G51" s="12" t="s">
        <v>97</v>
      </c>
      <c r="H51" s="55">
        <v>0</v>
      </c>
      <c r="I51" s="10">
        <v>207</v>
      </c>
      <c r="J51" s="8">
        <f t="shared" si="1"/>
        <v>207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207</v>
      </c>
      <c r="E52" s="8">
        <f t="shared" si="0"/>
        <v>207</v>
      </c>
      <c r="F52" s="8">
        <f t="shared" si="5"/>
        <v>88</v>
      </c>
      <c r="G52" s="12" t="s">
        <v>99</v>
      </c>
      <c r="H52" s="55">
        <v>0</v>
      </c>
      <c r="I52" s="10">
        <v>207</v>
      </c>
      <c r="J52" s="8">
        <f t="shared" si="1"/>
        <v>207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207</v>
      </c>
      <c r="E53" s="8">
        <f t="shared" si="0"/>
        <v>207</v>
      </c>
      <c r="F53" s="8">
        <f t="shared" si="5"/>
        <v>89</v>
      </c>
      <c r="G53" s="12" t="s">
        <v>101</v>
      </c>
      <c r="H53" s="55">
        <v>0</v>
      </c>
      <c r="I53" s="10">
        <v>207</v>
      </c>
      <c r="J53" s="8">
        <f t="shared" si="1"/>
        <v>207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207</v>
      </c>
      <c r="E54" s="8">
        <f t="shared" si="0"/>
        <v>207</v>
      </c>
      <c r="F54" s="8">
        <f t="shared" si="5"/>
        <v>90</v>
      </c>
      <c r="G54" s="12" t="s">
        <v>103</v>
      </c>
      <c r="H54" s="55">
        <v>0</v>
      </c>
      <c r="I54" s="10">
        <v>207</v>
      </c>
      <c r="J54" s="8">
        <f t="shared" si="1"/>
        <v>207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207</v>
      </c>
      <c r="E55" s="8">
        <f t="shared" si="0"/>
        <v>207</v>
      </c>
      <c r="F55" s="8">
        <f t="shared" si="5"/>
        <v>91</v>
      </c>
      <c r="G55" s="12" t="s">
        <v>105</v>
      </c>
      <c r="H55" s="55">
        <v>0</v>
      </c>
      <c r="I55" s="10">
        <v>207</v>
      </c>
      <c r="J55" s="8">
        <f t="shared" si="1"/>
        <v>207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207</v>
      </c>
      <c r="E56" s="8">
        <f t="shared" si="0"/>
        <v>207</v>
      </c>
      <c r="F56" s="8">
        <f t="shared" si="5"/>
        <v>92</v>
      </c>
      <c r="G56" s="12" t="s">
        <v>107</v>
      </c>
      <c r="H56" s="55">
        <v>0</v>
      </c>
      <c r="I56" s="10">
        <v>207</v>
      </c>
      <c r="J56" s="8">
        <f t="shared" si="1"/>
        <v>207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207</v>
      </c>
      <c r="E57" s="8">
        <f t="shared" si="0"/>
        <v>207</v>
      </c>
      <c r="F57" s="8">
        <f t="shared" si="5"/>
        <v>93</v>
      </c>
      <c r="G57" s="12" t="s">
        <v>109</v>
      </c>
      <c r="H57" s="55">
        <v>0</v>
      </c>
      <c r="I57" s="10">
        <v>207</v>
      </c>
      <c r="J57" s="8">
        <f t="shared" si="1"/>
        <v>207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207</v>
      </c>
      <c r="E58" s="8">
        <f t="shared" si="0"/>
        <v>207</v>
      </c>
      <c r="F58" s="8">
        <f t="shared" si="5"/>
        <v>94</v>
      </c>
      <c r="G58" s="12" t="s">
        <v>111</v>
      </c>
      <c r="H58" s="55">
        <v>0</v>
      </c>
      <c r="I58" s="10">
        <v>207</v>
      </c>
      <c r="J58" s="8">
        <f t="shared" si="1"/>
        <v>207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207</v>
      </c>
      <c r="E59" s="17">
        <f t="shared" si="0"/>
        <v>207</v>
      </c>
      <c r="F59" s="17">
        <f t="shared" si="5"/>
        <v>95</v>
      </c>
      <c r="G59" s="18" t="s">
        <v>113</v>
      </c>
      <c r="H59" s="55">
        <v>0</v>
      </c>
      <c r="I59" s="10">
        <v>207</v>
      </c>
      <c r="J59" s="17">
        <f t="shared" si="1"/>
        <v>207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207</v>
      </c>
      <c r="E60" s="17">
        <f t="shared" si="0"/>
        <v>207</v>
      </c>
      <c r="F60" s="17">
        <f t="shared" si="5"/>
        <v>96</v>
      </c>
      <c r="G60" s="18" t="s">
        <v>115</v>
      </c>
      <c r="H60" s="55">
        <v>0</v>
      </c>
      <c r="I60" s="10">
        <v>207</v>
      </c>
      <c r="J60" s="17">
        <f t="shared" si="1"/>
        <v>207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9" t="s">
        <v>304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296</v>
      </c>
      <c r="F63" s="127"/>
      <c r="G63" s="128"/>
      <c r="H63" s="21">
        <v>4.72</v>
      </c>
      <c r="I63" s="21">
        <v>4.4560000000000004</v>
      </c>
      <c r="J63" s="21">
        <f>H63+I63</f>
        <v>9.1760000000000002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297</v>
      </c>
      <c r="F64" s="130"/>
      <c r="G64" s="131"/>
      <c r="H64" s="36">
        <v>1.296</v>
      </c>
      <c r="I64" s="36">
        <v>1.272</v>
      </c>
      <c r="J64" s="36">
        <f>H64+I64</f>
        <v>2.5680000000000001</v>
      </c>
      <c r="K64" s="2"/>
      <c r="L64" s="24"/>
      <c r="M64" s="24">
        <v>1.296</v>
      </c>
      <c r="N64" s="4">
        <v>1.272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298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0.498</v>
      </c>
      <c r="N66" s="28">
        <v>0.53</v>
      </c>
      <c r="O66" s="29">
        <f>M66+N66</f>
        <v>1.028</v>
      </c>
      <c r="P66" s="29">
        <f>O66/J63*100</f>
        <v>11.20313862249346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5.5</v>
      </c>
      <c r="N67" s="29">
        <f>I63+I64-N66-0.018</f>
        <v>5.1800000000000006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23" t="s">
        <v>225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0.22916666666666666</v>
      </c>
      <c r="N69" s="32">
        <f>(N67+N68)/24</f>
        <v>0.21583333333333335</v>
      </c>
      <c r="O69" s="23"/>
      <c r="P69" s="32">
        <f>M69+N69</f>
        <v>0.44500000000000001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229.16666666666666</v>
      </c>
      <c r="N70" s="29">
        <f>N69*1000</f>
        <v>215.83333333333334</v>
      </c>
      <c r="O70" s="23"/>
      <c r="P70" s="29">
        <f>M70+N70</f>
        <v>445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105"/>
      <c r="F72" s="2"/>
      <c r="G72" s="2"/>
      <c r="H72" s="2"/>
      <c r="I72" s="2"/>
      <c r="J72" s="10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0.624</v>
      </c>
      <c r="L81" s="29">
        <v>1.3149999999999999</v>
      </c>
      <c r="M81" s="32">
        <f>K81+L81</f>
        <v>1.9390000000000001</v>
      </c>
      <c r="N81" s="32">
        <f>M81-M63</f>
        <v>1.9390000000000001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-0.62400000000000011</v>
      </c>
      <c r="M82" s="32">
        <f>K82+L82</f>
        <v>-0.62400000000000011</v>
      </c>
      <c r="N82" s="32">
        <f>N81/2</f>
        <v>0.96950000000000003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54" workbookViewId="0">
      <selection activeCell="L11" sqref="L11:N38"/>
    </sheetView>
  </sheetViews>
  <sheetFormatPr defaultColWidth="14.42578125" defaultRowHeight="15" x14ac:dyDescent="0.25"/>
  <cols>
    <col min="1" max="1" width="10.5703125" style="109" customWidth="1"/>
    <col min="2" max="2" width="18.5703125" style="109" customWidth="1"/>
    <col min="3" max="4" width="12.7109375" style="109" customWidth="1"/>
    <col min="5" max="5" width="14.7109375" style="109" customWidth="1"/>
    <col min="6" max="6" width="12.42578125" style="109" customWidth="1"/>
    <col min="7" max="7" width="15.140625" style="109" customWidth="1"/>
    <col min="8" max="9" width="12.7109375" style="109" customWidth="1"/>
    <col min="10" max="10" width="15" style="109" customWidth="1"/>
    <col min="11" max="11" width="9.140625" style="109" customWidth="1"/>
    <col min="12" max="12" width="13" style="109" customWidth="1"/>
    <col min="13" max="13" width="12.7109375" style="109" customWidth="1"/>
    <col min="14" max="14" width="14.28515625" style="109" customWidth="1"/>
    <col min="15" max="15" width="7.85546875" style="109" customWidth="1"/>
    <col min="16" max="17" width="9.140625" style="109" customWidth="1"/>
    <col min="18" max="16384" width="14.42578125" style="109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301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194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310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307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55">
        <v>0</v>
      </c>
      <c r="D13" s="10">
        <v>200</v>
      </c>
      <c r="E13" s="11">
        <f t="shared" ref="E13:E60" si="0">SUM(C13,D13)</f>
        <v>200</v>
      </c>
      <c r="F13" s="8">
        <v>49</v>
      </c>
      <c r="G13" s="12" t="s">
        <v>21</v>
      </c>
      <c r="H13" s="55">
        <v>0</v>
      </c>
      <c r="I13" s="10">
        <v>200</v>
      </c>
      <c r="J13" s="8">
        <f t="shared" ref="J13:J60" si="1">SUM(H13,I13)</f>
        <v>200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55">
        <v>0</v>
      </c>
      <c r="D14" s="10">
        <v>200</v>
      </c>
      <c r="E14" s="11">
        <f t="shared" si="0"/>
        <v>200</v>
      </c>
      <c r="F14" s="8">
        <f t="shared" ref="F14:F36" si="3">F13+1</f>
        <v>50</v>
      </c>
      <c r="G14" s="12" t="s">
        <v>23</v>
      </c>
      <c r="H14" s="55">
        <v>0</v>
      </c>
      <c r="I14" s="10">
        <v>200</v>
      </c>
      <c r="J14" s="8">
        <f t="shared" si="1"/>
        <v>200</v>
      </c>
      <c r="K14" s="2"/>
      <c r="L14" s="2" t="s">
        <v>20</v>
      </c>
      <c r="M14" s="7">
        <f>AVERAGE(C13:C16)</f>
        <v>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55">
        <v>0</v>
      </c>
      <c r="D15" s="10">
        <v>200</v>
      </c>
      <c r="E15" s="11">
        <f t="shared" si="0"/>
        <v>200</v>
      </c>
      <c r="F15" s="8">
        <f t="shared" si="3"/>
        <v>51</v>
      </c>
      <c r="G15" s="12" t="s">
        <v>25</v>
      </c>
      <c r="H15" s="55">
        <v>0</v>
      </c>
      <c r="I15" s="10">
        <v>200</v>
      </c>
      <c r="J15" s="8">
        <f t="shared" si="1"/>
        <v>200</v>
      </c>
      <c r="K15" s="2"/>
      <c r="L15" s="2" t="s">
        <v>28</v>
      </c>
      <c r="M15" s="7">
        <f>AVERAGE(C17:C20)</f>
        <v>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55">
        <v>0</v>
      </c>
      <c r="D16" s="10">
        <v>200</v>
      </c>
      <c r="E16" s="11">
        <f t="shared" si="0"/>
        <v>200</v>
      </c>
      <c r="F16" s="8">
        <f t="shared" si="3"/>
        <v>52</v>
      </c>
      <c r="G16" s="12" t="s">
        <v>27</v>
      </c>
      <c r="H16" s="55">
        <v>0</v>
      </c>
      <c r="I16" s="10">
        <v>200</v>
      </c>
      <c r="J16" s="8">
        <f t="shared" si="1"/>
        <v>200</v>
      </c>
      <c r="K16" s="2"/>
      <c r="L16" s="2" t="s">
        <v>36</v>
      </c>
      <c r="M16" s="7">
        <f>AVERAGE(C21:C24)</f>
        <v>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55">
        <v>0</v>
      </c>
      <c r="D17" s="10">
        <v>200</v>
      </c>
      <c r="E17" s="11">
        <f t="shared" si="0"/>
        <v>200</v>
      </c>
      <c r="F17" s="8">
        <f t="shared" si="3"/>
        <v>53</v>
      </c>
      <c r="G17" s="12" t="s">
        <v>29</v>
      </c>
      <c r="H17" s="55">
        <v>0</v>
      </c>
      <c r="I17" s="10">
        <v>200</v>
      </c>
      <c r="J17" s="8">
        <f t="shared" si="1"/>
        <v>200</v>
      </c>
      <c r="K17" s="2"/>
      <c r="L17" s="2" t="s">
        <v>44</v>
      </c>
      <c r="M17" s="7">
        <f>AVERAGE(C25:C28)</f>
        <v>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55">
        <v>0</v>
      </c>
      <c r="D18" s="10">
        <v>200</v>
      </c>
      <c r="E18" s="11">
        <f t="shared" si="0"/>
        <v>200</v>
      </c>
      <c r="F18" s="8">
        <f t="shared" si="3"/>
        <v>54</v>
      </c>
      <c r="G18" s="12" t="s">
        <v>31</v>
      </c>
      <c r="H18" s="55">
        <v>0</v>
      </c>
      <c r="I18" s="10">
        <v>200</v>
      </c>
      <c r="J18" s="8">
        <f t="shared" si="1"/>
        <v>200</v>
      </c>
      <c r="K18" s="2"/>
      <c r="L18" s="2" t="s">
        <v>52</v>
      </c>
      <c r="M18" s="7">
        <f>AVERAGE(C29:C32)</f>
        <v>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55">
        <v>0</v>
      </c>
      <c r="D19" s="10">
        <v>200</v>
      </c>
      <c r="E19" s="11">
        <f t="shared" si="0"/>
        <v>200</v>
      </c>
      <c r="F19" s="8">
        <f t="shared" si="3"/>
        <v>55</v>
      </c>
      <c r="G19" s="12" t="s">
        <v>33</v>
      </c>
      <c r="H19" s="55">
        <v>0</v>
      </c>
      <c r="I19" s="10">
        <v>200</v>
      </c>
      <c r="J19" s="8">
        <f t="shared" si="1"/>
        <v>200</v>
      </c>
      <c r="K19" s="2"/>
      <c r="L19" s="2" t="s">
        <v>60</v>
      </c>
      <c r="M19" s="7">
        <f>AVERAGE(C33:C36)</f>
        <v>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55">
        <v>0</v>
      </c>
      <c r="D20" s="10">
        <v>200</v>
      </c>
      <c r="E20" s="11">
        <f t="shared" si="0"/>
        <v>200</v>
      </c>
      <c r="F20" s="8">
        <f t="shared" si="3"/>
        <v>56</v>
      </c>
      <c r="G20" s="12" t="s">
        <v>35</v>
      </c>
      <c r="H20" s="55">
        <v>0</v>
      </c>
      <c r="I20" s="10">
        <v>200</v>
      </c>
      <c r="J20" s="8">
        <f t="shared" si="1"/>
        <v>200</v>
      </c>
      <c r="K20" s="2"/>
      <c r="L20" s="2" t="s">
        <v>68</v>
      </c>
      <c r="M20" s="7">
        <f>AVERAGE(C37:C40)</f>
        <v>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55">
        <v>0</v>
      </c>
      <c r="D21" s="10">
        <v>200</v>
      </c>
      <c r="E21" s="11">
        <f t="shared" si="0"/>
        <v>200</v>
      </c>
      <c r="F21" s="8">
        <f t="shared" si="3"/>
        <v>57</v>
      </c>
      <c r="G21" s="12" t="s">
        <v>37</v>
      </c>
      <c r="H21" s="55">
        <v>0</v>
      </c>
      <c r="I21" s="10">
        <v>200</v>
      </c>
      <c r="J21" s="8">
        <f t="shared" si="1"/>
        <v>200</v>
      </c>
      <c r="K21" s="2"/>
      <c r="L21" s="2" t="s">
        <v>76</v>
      </c>
      <c r="M21" s="7">
        <f>AVERAGE(C41:C44)</f>
        <v>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55">
        <v>0</v>
      </c>
      <c r="D22" s="10">
        <v>200</v>
      </c>
      <c r="E22" s="11">
        <f t="shared" si="0"/>
        <v>200</v>
      </c>
      <c r="F22" s="8">
        <f t="shared" si="3"/>
        <v>58</v>
      </c>
      <c r="G22" s="12" t="s">
        <v>39</v>
      </c>
      <c r="H22" s="55">
        <v>0</v>
      </c>
      <c r="I22" s="10">
        <v>200</v>
      </c>
      <c r="J22" s="8">
        <f t="shared" si="1"/>
        <v>200</v>
      </c>
      <c r="K22" s="2"/>
      <c r="L22" s="2" t="s">
        <v>84</v>
      </c>
      <c r="M22" s="7">
        <f>AVERAGE(C45:C48)</f>
        <v>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55">
        <v>0</v>
      </c>
      <c r="D23" s="10">
        <v>200</v>
      </c>
      <c r="E23" s="11">
        <f t="shared" si="0"/>
        <v>200</v>
      </c>
      <c r="F23" s="8">
        <f t="shared" si="3"/>
        <v>59</v>
      </c>
      <c r="G23" s="12" t="s">
        <v>41</v>
      </c>
      <c r="H23" s="55">
        <v>0</v>
      </c>
      <c r="I23" s="10">
        <v>200</v>
      </c>
      <c r="J23" s="8">
        <f t="shared" si="1"/>
        <v>200</v>
      </c>
      <c r="K23" s="2"/>
      <c r="L23" s="2" t="s">
        <v>92</v>
      </c>
      <c r="M23" s="7">
        <f>AVERAGE(C49:C52)</f>
        <v>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55">
        <v>0</v>
      </c>
      <c r="D24" s="10">
        <v>200</v>
      </c>
      <c r="E24" s="11">
        <f t="shared" si="0"/>
        <v>200</v>
      </c>
      <c r="F24" s="8">
        <f t="shared" si="3"/>
        <v>60</v>
      </c>
      <c r="G24" s="12" t="s">
        <v>43</v>
      </c>
      <c r="H24" s="55">
        <v>0</v>
      </c>
      <c r="I24" s="10">
        <v>200</v>
      </c>
      <c r="J24" s="8">
        <f t="shared" si="1"/>
        <v>200</v>
      </c>
      <c r="K24" s="2"/>
      <c r="L24" s="13" t="s">
        <v>100</v>
      </c>
      <c r="M24" s="7">
        <f>AVERAGE(C53:C56)</f>
        <v>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55">
        <v>0</v>
      </c>
      <c r="D25" s="10">
        <v>200</v>
      </c>
      <c r="E25" s="11">
        <f t="shared" si="0"/>
        <v>200</v>
      </c>
      <c r="F25" s="8">
        <f t="shared" si="3"/>
        <v>61</v>
      </c>
      <c r="G25" s="12" t="s">
        <v>45</v>
      </c>
      <c r="H25" s="55">
        <v>0</v>
      </c>
      <c r="I25" s="10">
        <v>200</v>
      </c>
      <c r="J25" s="8">
        <f t="shared" si="1"/>
        <v>200</v>
      </c>
      <c r="K25" s="2"/>
      <c r="L25" s="16" t="s">
        <v>108</v>
      </c>
      <c r="M25" s="7">
        <f>AVERAGE(C57:C60)</f>
        <v>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55">
        <v>0</v>
      </c>
      <c r="D26" s="10">
        <v>200</v>
      </c>
      <c r="E26" s="11">
        <f t="shared" si="0"/>
        <v>200</v>
      </c>
      <c r="F26" s="8">
        <f t="shared" si="3"/>
        <v>62</v>
      </c>
      <c r="G26" s="12" t="s">
        <v>47</v>
      </c>
      <c r="H26" s="55">
        <v>0</v>
      </c>
      <c r="I26" s="10">
        <v>200</v>
      </c>
      <c r="J26" s="8">
        <f t="shared" si="1"/>
        <v>200</v>
      </c>
      <c r="K26" s="2"/>
      <c r="L26" s="16" t="s">
        <v>21</v>
      </c>
      <c r="M26" s="7">
        <f>AVERAGE(H13:H16)</f>
        <v>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55">
        <v>0</v>
      </c>
      <c r="D27" s="10">
        <v>200</v>
      </c>
      <c r="E27" s="11">
        <f t="shared" si="0"/>
        <v>200</v>
      </c>
      <c r="F27" s="8">
        <f t="shared" si="3"/>
        <v>63</v>
      </c>
      <c r="G27" s="12" t="s">
        <v>49</v>
      </c>
      <c r="H27" s="55">
        <v>0</v>
      </c>
      <c r="I27" s="10">
        <v>200</v>
      </c>
      <c r="J27" s="8">
        <f t="shared" si="1"/>
        <v>200</v>
      </c>
      <c r="K27" s="2"/>
      <c r="L27" s="24" t="s">
        <v>29</v>
      </c>
      <c r="M27" s="7">
        <f>AVERAGE(H17:H20)</f>
        <v>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55">
        <v>0</v>
      </c>
      <c r="D28" s="10">
        <v>200</v>
      </c>
      <c r="E28" s="11">
        <f t="shared" si="0"/>
        <v>200</v>
      </c>
      <c r="F28" s="8">
        <f t="shared" si="3"/>
        <v>64</v>
      </c>
      <c r="G28" s="12" t="s">
        <v>51</v>
      </c>
      <c r="H28" s="55">
        <v>0</v>
      </c>
      <c r="I28" s="10">
        <v>200</v>
      </c>
      <c r="J28" s="8">
        <f t="shared" si="1"/>
        <v>200</v>
      </c>
      <c r="K28" s="2"/>
      <c r="L28" s="2" t="s">
        <v>37</v>
      </c>
      <c r="M28" s="7">
        <f>AVERAGE(H21:H24)</f>
        <v>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55">
        <v>0</v>
      </c>
      <c r="D29" s="10">
        <v>200</v>
      </c>
      <c r="E29" s="11">
        <f t="shared" si="0"/>
        <v>200</v>
      </c>
      <c r="F29" s="8">
        <f t="shared" si="3"/>
        <v>65</v>
      </c>
      <c r="G29" s="12" t="s">
        <v>53</v>
      </c>
      <c r="H29" s="55">
        <v>0</v>
      </c>
      <c r="I29" s="10">
        <v>200</v>
      </c>
      <c r="J29" s="8">
        <f t="shared" si="1"/>
        <v>200</v>
      </c>
      <c r="K29" s="2"/>
      <c r="L29" s="2" t="s">
        <v>45</v>
      </c>
      <c r="M29" s="7">
        <f>AVERAGE(H25:H28)</f>
        <v>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55">
        <v>0</v>
      </c>
      <c r="D30" s="10">
        <v>200</v>
      </c>
      <c r="E30" s="11">
        <f t="shared" si="0"/>
        <v>200</v>
      </c>
      <c r="F30" s="8">
        <f t="shared" si="3"/>
        <v>66</v>
      </c>
      <c r="G30" s="12" t="s">
        <v>55</v>
      </c>
      <c r="H30" s="55">
        <v>0</v>
      </c>
      <c r="I30" s="10">
        <v>200</v>
      </c>
      <c r="J30" s="8">
        <f t="shared" si="1"/>
        <v>200</v>
      </c>
      <c r="K30" s="2"/>
      <c r="L30" s="2" t="s">
        <v>53</v>
      </c>
      <c r="M30" s="7">
        <f>AVERAGE(H29:H32)</f>
        <v>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55">
        <v>0</v>
      </c>
      <c r="D31" s="10">
        <v>200</v>
      </c>
      <c r="E31" s="11">
        <f t="shared" si="0"/>
        <v>200</v>
      </c>
      <c r="F31" s="8">
        <f t="shared" si="3"/>
        <v>67</v>
      </c>
      <c r="G31" s="12" t="s">
        <v>57</v>
      </c>
      <c r="H31" s="55">
        <v>0</v>
      </c>
      <c r="I31" s="10">
        <v>200</v>
      </c>
      <c r="J31" s="8">
        <f t="shared" si="1"/>
        <v>200</v>
      </c>
      <c r="K31" s="2"/>
      <c r="L31" s="2" t="s">
        <v>61</v>
      </c>
      <c r="M31" s="7">
        <f>AVERAGE(H33:H36)</f>
        <v>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55">
        <v>0</v>
      </c>
      <c r="D32" s="10">
        <v>200</v>
      </c>
      <c r="E32" s="11">
        <f t="shared" si="0"/>
        <v>200</v>
      </c>
      <c r="F32" s="8">
        <f t="shared" si="3"/>
        <v>68</v>
      </c>
      <c r="G32" s="12" t="s">
        <v>59</v>
      </c>
      <c r="H32" s="55">
        <v>0</v>
      </c>
      <c r="I32" s="10">
        <v>200</v>
      </c>
      <c r="J32" s="8">
        <f t="shared" si="1"/>
        <v>200</v>
      </c>
      <c r="K32" s="2"/>
      <c r="L32" s="2" t="s">
        <v>69</v>
      </c>
      <c r="M32" s="7">
        <f>AVERAGE(H37:H40)</f>
        <v>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55">
        <v>0</v>
      </c>
      <c r="D33" s="10">
        <v>200</v>
      </c>
      <c r="E33" s="11">
        <f t="shared" si="0"/>
        <v>200</v>
      </c>
      <c r="F33" s="8">
        <f t="shared" si="3"/>
        <v>69</v>
      </c>
      <c r="G33" s="12" t="s">
        <v>61</v>
      </c>
      <c r="H33" s="55">
        <v>0</v>
      </c>
      <c r="I33" s="10">
        <v>200</v>
      </c>
      <c r="J33" s="8">
        <f t="shared" si="1"/>
        <v>200</v>
      </c>
      <c r="K33" s="2"/>
      <c r="L33" s="2" t="s">
        <v>77</v>
      </c>
      <c r="M33" s="7">
        <f>AVERAGE(H41:H44)</f>
        <v>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55">
        <v>0</v>
      </c>
      <c r="D34" s="10">
        <v>200</v>
      </c>
      <c r="E34" s="11">
        <f t="shared" si="0"/>
        <v>200</v>
      </c>
      <c r="F34" s="8">
        <f t="shared" si="3"/>
        <v>70</v>
      </c>
      <c r="G34" s="12" t="s">
        <v>63</v>
      </c>
      <c r="H34" s="55">
        <v>0</v>
      </c>
      <c r="I34" s="10">
        <v>200</v>
      </c>
      <c r="J34" s="8">
        <f t="shared" si="1"/>
        <v>200</v>
      </c>
      <c r="K34" s="2"/>
      <c r="L34" s="2" t="s">
        <v>85</v>
      </c>
      <c r="M34" s="7">
        <f>AVERAGE(H45:H48)</f>
        <v>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55">
        <v>0</v>
      </c>
      <c r="D35" s="10">
        <v>200</v>
      </c>
      <c r="E35" s="11">
        <f t="shared" si="0"/>
        <v>200</v>
      </c>
      <c r="F35" s="8">
        <f t="shared" si="3"/>
        <v>71</v>
      </c>
      <c r="G35" s="12" t="s">
        <v>65</v>
      </c>
      <c r="H35" s="55">
        <v>0</v>
      </c>
      <c r="I35" s="10">
        <v>200</v>
      </c>
      <c r="J35" s="8">
        <f t="shared" si="1"/>
        <v>200</v>
      </c>
      <c r="K35" s="2"/>
      <c r="L35" s="2" t="s">
        <v>93</v>
      </c>
      <c r="M35" s="7">
        <f>AVERAGE(H49:H52)</f>
        <v>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55">
        <v>0</v>
      </c>
      <c r="D36" s="10">
        <v>200</v>
      </c>
      <c r="E36" s="11">
        <f t="shared" si="0"/>
        <v>200</v>
      </c>
      <c r="F36" s="8">
        <f t="shared" si="3"/>
        <v>72</v>
      </c>
      <c r="G36" s="12" t="s">
        <v>67</v>
      </c>
      <c r="H36" s="55">
        <v>0</v>
      </c>
      <c r="I36" s="10">
        <v>200</v>
      </c>
      <c r="J36" s="8">
        <f t="shared" si="1"/>
        <v>200</v>
      </c>
      <c r="K36" s="2"/>
      <c r="L36" s="110" t="s">
        <v>101</v>
      </c>
      <c r="M36" s="7">
        <f>AVERAGE(H53:H56)</f>
        <v>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55">
        <v>0</v>
      </c>
      <c r="D37" s="10">
        <v>200</v>
      </c>
      <c r="E37" s="11">
        <f t="shared" si="0"/>
        <v>200</v>
      </c>
      <c r="F37" s="8">
        <v>73</v>
      </c>
      <c r="G37" s="12" t="s">
        <v>69</v>
      </c>
      <c r="H37" s="55">
        <v>0</v>
      </c>
      <c r="I37" s="10">
        <v>200</v>
      </c>
      <c r="J37" s="8">
        <f t="shared" si="1"/>
        <v>200</v>
      </c>
      <c r="K37" s="2"/>
      <c r="L37" s="110" t="s">
        <v>109</v>
      </c>
      <c r="M37" s="7">
        <f>AVERAGE(H57:H60)</f>
        <v>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55">
        <v>0</v>
      </c>
      <c r="D38" s="10">
        <v>200</v>
      </c>
      <c r="E38" s="8">
        <f t="shared" si="0"/>
        <v>200</v>
      </c>
      <c r="F38" s="8">
        <f t="shared" ref="F38:F60" si="5">F37+1</f>
        <v>74</v>
      </c>
      <c r="G38" s="12" t="s">
        <v>71</v>
      </c>
      <c r="H38" s="55">
        <v>0</v>
      </c>
      <c r="I38" s="10">
        <v>200</v>
      </c>
      <c r="J38" s="8">
        <f t="shared" si="1"/>
        <v>200</v>
      </c>
      <c r="K38" s="2"/>
      <c r="L38" s="110" t="s">
        <v>312</v>
      </c>
      <c r="M38" s="110">
        <f>AVERAGE(M14:M37)</f>
        <v>0</v>
      </c>
      <c r="N38" s="110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55">
        <v>0</v>
      </c>
      <c r="D39" s="10">
        <v>200</v>
      </c>
      <c r="E39" s="8">
        <f t="shared" si="0"/>
        <v>200</v>
      </c>
      <c r="F39" s="8">
        <f t="shared" si="5"/>
        <v>75</v>
      </c>
      <c r="G39" s="12" t="s">
        <v>73</v>
      </c>
      <c r="H39" s="55">
        <v>0</v>
      </c>
      <c r="I39" s="10">
        <v>200</v>
      </c>
      <c r="J39" s="8">
        <f t="shared" si="1"/>
        <v>200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55">
        <v>0</v>
      </c>
      <c r="D40" s="10">
        <v>200</v>
      </c>
      <c r="E40" s="8">
        <f t="shared" si="0"/>
        <v>200</v>
      </c>
      <c r="F40" s="8">
        <f t="shared" si="5"/>
        <v>76</v>
      </c>
      <c r="G40" s="12" t="s">
        <v>75</v>
      </c>
      <c r="H40" s="55">
        <v>0</v>
      </c>
      <c r="I40" s="10">
        <v>200</v>
      </c>
      <c r="J40" s="8">
        <f t="shared" si="1"/>
        <v>200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55">
        <v>0</v>
      </c>
      <c r="D41" s="10">
        <v>200</v>
      </c>
      <c r="E41" s="8">
        <f t="shared" si="0"/>
        <v>200</v>
      </c>
      <c r="F41" s="8">
        <f t="shared" si="5"/>
        <v>77</v>
      </c>
      <c r="G41" s="12" t="s">
        <v>77</v>
      </c>
      <c r="H41" s="55">
        <v>0</v>
      </c>
      <c r="I41" s="10">
        <v>200</v>
      </c>
      <c r="J41" s="8">
        <f t="shared" si="1"/>
        <v>200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55">
        <v>0</v>
      </c>
      <c r="D42" s="10">
        <v>200</v>
      </c>
      <c r="E42" s="8">
        <f t="shared" si="0"/>
        <v>200</v>
      </c>
      <c r="F42" s="8">
        <f t="shared" si="5"/>
        <v>78</v>
      </c>
      <c r="G42" s="12" t="s">
        <v>79</v>
      </c>
      <c r="H42" s="55">
        <v>0</v>
      </c>
      <c r="I42" s="10">
        <v>200</v>
      </c>
      <c r="J42" s="8">
        <f t="shared" si="1"/>
        <v>200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55">
        <v>0</v>
      </c>
      <c r="D43" s="10">
        <v>200</v>
      </c>
      <c r="E43" s="8">
        <f t="shared" si="0"/>
        <v>200</v>
      </c>
      <c r="F43" s="8">
        <f t="shared" si="5"/>
        <v>79</v>
      </c>
      <c r="G43" s="12" t="s">
        <v>81</v>
      </c>
      <c r="H43" s="55">
        <v>0</v>
      </c>
      <c r="I43" s="10">
        <v>200</v>
      </c>
      <c r="J43" s="8">
        <f t="shared" si="1"/>
        <v>200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55">
        <v>0</v>
      </c>
      <c r="D44" s="10">
        <v>200</v>
      </c>
      <c r="E44" s="8">
        <f t="shared" si="0"/>
        <v>200</v>
      </c>
      <c r="F44" s="8">
        <f t="shared" si="5"/>
        <v>80</v>
      </c>
      <c r="G44" s="12" t="s">
        <v>83</v>
      </c>
      <c r="H44" s="55">
        <v>0</v>
      </c>
      <c r="I44" s="10">
        <v>200</v>
      </c>
      <c r="J44" s="8">
        <f t="shared" si="1"/>
        <v>200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55">
        <v>0</v>
      </c>
      <c r="D45" s="10">
        <v>200</v>
      </c>
      <c r="E45" s="8">
        <f t="shared" si="0"/>
        <v>200</v>
      </c>
      <c r="F45" s="8">
        <f t="shared" si="5"/>
        <v>81</v>
      </c>
      <c r="G45" s="12" t="s">
        <v>85</v>
      </c>
      <c r="H45" s="55">
        <v>0</v>
      </c>
      <c r="I45" s="10">
        <v>200</v>
      </c>
      <c r="J45" s="8">
        <f t="shared" si="1"/>
        <v>200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55">
        <v>0</v>
      </c>
      <c r="D46" s="10">
        <v>200</v>
      </c>
      <c r="E46" s="8">
        <f t="shared" si="0"/>
        <v>200</v>
      </c>
      <c r="F46" s="8">
        <f t="shared" si="5"/>
        <v>82</v>
      </c>
      <c r="G46" s="12" t="s">
        <v>87</v>
      </c>
      <c r="H46" s="55">
        <v>0</v>
      </c>
      <c r="I46" s="10">
        <v>200</v>
      </c>
      <c r="J46" s="8">
        <f t="shared" si="1"/>
        <v>200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55">
        <v>0</v>
      </c>
      <c r="D47" s="10">
        <v>200</v>
      </c>
      <c r="E47" s="8">
        <f t="shared" si="0"/>
        <v>200</v>
      </c>
      <c r="F47" s="8">
        <f t="shared" si="5"/>
        <v>83</v>
      </c>
      <c r="G47" s="12" t="s">
        <v>89</v>
      </c>
      <c r="H47" s="55">
        <v>0</v>
      </c>
      <c r="I47" s="10">
        <v>200</v>
      </c>
      <c r="J47" s="8">
        <f t="shared" si="1"/>
        <v>200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55">
        <v>0</v>
      </c>
      <c r="D48" s="10">
        <v>200</v>
      </c>
      <c r="E48" s="8">
        <f t="shared" si="0"/>
        <v>200</v>
      </c>
      <c r="F48" s="8">
        <f t="shared" si="5"/>
        <v>84</v>
      </c>
      <c r="G48" s="12" t="s">
        <v>91</v>
      </c>
      <c r="H48" s="55">
        <v>0</v>
      </c>
      <c r="I48" s="10">
        <v>200</v>
      </c>
      <c r="J48" s="8">
        <f t="shared" si="1"/>
        <v>200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55">
        <v>0</v>
      </c>
      <c r="D49" s="10">
        <v>200</v>
      </c>
      <c r="E49" s="8">
        <f t="shared" si="0"/>
        <v>200</v>
      </c>
      <c r="F49" s="8">
        <f t="shared" si="5"/>
        <v>85</v>
      </c>
      <c r="G49" s="12" t="s">
        <v>93</v>
      </c>
      <c r="H49" s="55">
        <v>0</v>
      </c>
      <c r="I49" s="10">
        <v>200</v>
      </c>
      <c r="J49" s="8">
        <f t="shared" si="1"/>
        <v>200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55">
        <v>0</v>
      </c>
      <c r="D50" s="10">
        <v>200</v>
      </c>
      <c r="E50" s="8">
        <f t="shared" si="0"/>
        <v>200</v>
      </c>
      <c r="F50" s="8">
        <f t="shared" si="5"/>
        <v>86</v>
      </c>
      <c r="G50" s="12" t="s">
        <v>95</v>
      </c>
      <c r="H50" s="55">
        <v>0</v>
      </c>
      <c r="I50" s="10">
        <v>200</v>
      </c>
      <c r="J50" s="8">
        <f t="shared" si="1"/>
        <v>200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55">
        <v>0</v>
      </c>
      <c r="D51" s="10">
        <v>200</v>
      </c>
      <c r="E51" s="8">
        <f t="shared" si="0"/>
        <v>200</v>
      </c>
      <c r="F51" s="8">
        <f t="shared" si="5"/>
        <v>87</v>
      </c>
      <c r="G51" s="12" t="s">
        <v>97</v>
      </c>
      <c r="H51" s="55">
        <v>0</v>
      </c>
      <c r="I51" s="10">
        <v>200</v>
      </c>
      <c r="J51" s="8">
        <f t="shared" si="1"/>
        <v>200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55">
        <v>0</v>
      </c>
      <c r="D52" s="10">
        <v>200</v>
      </c>
      <c r="E52" s="8">
        <f t="shared" si="0"/>
        <v>200</v>
      </c>
      <c r="F52" s="8">
        <f t="shared" si="5"/>
        <v>88</v>
      </c>
      <c r="G52" s="12" t="s">
        <v>99</v>
      </c>
      <c r="H52" s="55">
        <v>0</v>
      </c>
      <c r="I52" s="10">
        <v>200</v>
      </c>
      <c r="J52" s="8">
        <f t="shared" si="1"/>
        <v>200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55">
        <v>0</v>
      </c>
      <c r="D53" s="10">
        <v>200</v>
      </c>
      <c r="E53" s="8">
        <f t="shared" si="0"/>
        <v>200</v>
      </c>
      <c r="F53" s="8">
        <f t="shared" si="5"/>
        <v>89</v>
      </c>
      <c r="G53" s="12" t="s">
        <v>101</v>
      </c>
      <c r="H53" s="55">
        <v>0</v>
      </c>
      <c r="I53" s="10">
        <v>200</v>
      </c>
      <c r="J53" s="8">
        <f t="shared" si="1"/>
        <v>200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55">
        <v>0</v>
      </c>
      <c r="D54" s="10">
        <v>200</v>
      </c>
      <c r="E54" s="8">
        <f t="shared" si="0"/>
        <v>200</v>
      </c>
      <c r="F54" s="8">
        <f t="shared" si="5"/>
        <v>90</v>
      </c>
      <c r="G54" s="12" t="s">
        <v>103</v>
      </c>
      <c r="H54" s="55">
        <v>0</v>
      </c>
      <c r="I54" s="10">
        <v>200</v>
      </c>
      <c r="J54" s="8">
        <f t="shared" si="1"/>
        <v>200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55">
        <v>0</v>
      </c>
      <c r="D55" s="10">
        <v>200</v>
      </c>
      <c r="E55" s="8">
        <f t="shared" si="0"/>
        <v>200</v>
      </c>
      <c r="F55" s="8">
        <f t="shared" si="5"/>
        <v>91</v>
      </c>
      <c r="G55" s="12" t="s">
        <v>105</v>
      </c>
      <c r="H55" s="55">
        <v>0</v>
      </c>
      <c r="I55" s="10">
        <v>200</v>
      </c>
      <c r="J55" s="8">
        <f t="shared" si="1"/>
        <v>200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55">
        <v>0</v>
      </c>
      <c r="D56" s="10">
        <v>200</v>
      </c>
      <c r="E56" s="8">
        <f t="shared" si="0"/>
        <v>200</v>
      </c>
      <c r="F56" s="8">
        <f t="shared" si="5"/>
        <v>92</v>
      </c>
      <c r="G56" s="12" t="s">
        <v>107</v>
      </c>
      <c r="H56" s="55">
        <v>0</v>
      </c>
      <c r="I56" s="10">
        <v>200</v>
      </c>
      <c r="J56" s="8">
        <f t="shared" si="1"/>
        <v>200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55">
        <v>0</v>
      </c>
      <c r="D57" s="10">
        <v>200</v>
      </c>
      <c r="E57" s="8">
        <f t="shared" si="0"/>
        <v>200</v>
      </c>
      <c r="F57" s="8">
        <f t="shared" si="5"/>
        <v>93</v>
      </c>
      <c r="G57" s="12" t="s">
        <v>109</v>
      </c>
      <c r="H57" s="55">
        <v>0</v>
      </c>
      <c r="I57" s="10">
        <v>200</v>
      </c>
      <c r="J57" s="8">
        <f t="shared" si="1"/>
        <v>200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55">
        <v>0</v>
      </c>
      <c r="D58" s="10">
        <v>200</v>
      </c>
      <c r="E58" s="8">
        <f t="shared" si="0"/>
        <v>200</v>
      </c>
      <c r="F58" s="8">
        <f t="shared" si="5"/>
        <v>94</v>
      </c>
      <c r="G58" s="12" t="s">
        <v>111</v>
      </c>
      <c r="H58" s="55">
        <v>0</v>
      </c>
      <c r="I58" s="10">
        <v>200</v>
      </c>
      <c r="J58" s="8">
        <f t="shared" si="1"/>
        <v>200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55">
        <v>0</v>
      </c>
      <c r="D59" s="10">
        <v>200</v>
      </c>
      <c r="E59" s="17">
        <f t="shared" si="0"/>
        <v>200</v>
      </c>
      <c r="F59" s="17">
        <f t="shared" si="5"/>
        <v>95</v>
      </c>
      <c r="G59" s="18" t="s">
        <v>113</v>
      </c>
      <c r="H59" s="55">
        <v>0</v>
      </c>
      <c r="I59" s="10">
        <v>200</v>
      </c>
      <c r="J59" s="17">
        <f t="shared" si="1"/>
        <v>200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55">
        <v>0</v>
      </c>
      <c r="D60" s="10">
        <v>200</v>
      </c>
      <c r="E60" s="17">
        <f t="shared" si="0"/>
        <v>200</v>
      </c>
      <c r="F60" s="17">
        <f t="shared" si="5"/>
        <v>96</v>
      </c>
      <c r="G60" s="18" t="s">
        <v>115</v>
      </c>
      <c r="H60" s="55">
        <v>0</v>
      </c>
      <c r="I60" s="10">
        <v>200</v>
      </c>
      <c r="J60" s="17">
        <f t="shared" si="1"/>
        <v>200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107" t="s">
        <v>305</v>
      </c>
      <c r="P61" s="2"/>
      <c r="Q61" s="2"/>
    </row>
    <row r="62" spans="1:17" ht="52.5" customHeight="1" x14ac:dyDescent="0.25">
      <c r="A62" s="119" t="s">
        <v>308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22"/>
      <c r="B63" s="123"/>
      <c r="C63" s="123"/>
      <c r="D63" s="123"/>
      <c r="E63" s="126" t="s">
        <v>302</v>
      </c>
      <c r="F63" s="127"/>
      <c r="G63" s="128"/>
      <c r="H63" s="21">
        <v>2.9060000000000001</v>
      </c>
      <c r="I63" s="21">
        <v>4.96</v>
      </c>
      <c r="J63" s="21">
        <f>H63+I63</f>
        <v>7.8659999999999997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24"/>
      <c r="B64" s="125"/>
      <c r="C64" s="125"/>
      <c r="D64" s="125"/>
      <c r="E64" s="129" t="s">
        <v>303</v>
      </c>
      <c r="F64" s="130"/>
      <c r="G64" s="131"/>
      <c r="H64" s="36">
        <v>0.50475000000000003</v>
      </c>
      <c r="I64" s="36">
        <v>0.70050000000000001</v>
      </c>
      <c r="J64" s="36">
        <f>H64+I64</f>
        <v>1.2052499999999999</v>
      </c>
      <c r="K64" s="2"/>
      <c r="L64" s="24"/>
      <c r="M64" s="24">
        <v>504.75</v>
      </c>
      <c r="N64" s="4">
        <f>364.5+336</f>
        <v>700.5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32" t="s">
        <v>309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0.33300000000000002</v>
      </c>
      <c r="N66" s="28">
        <v>0.57099999999999995</v>
      </c>
      <c r="O66" s="29">
        <f>M66+N66</f>
        <v>0.90399999999999991</v>
      </c>
      <c r="P66" s="29">
        <f>O66/J63*100</f>
        <v>11.492499364352911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H63+H64-M66-0.018</f>
        <v>3.0597500000000002</v>
      </c>
      <c r="N67" s="29">
        <f>I63+I64-N66-0.018</f>
        <v>5.0715000000000003</v>
      </c>
      <c r="O67" s="7"/>
      <c r="P67" s="7"/>
      <c r="Q67" s="7"/>
    </row>
    <row r="68" spans="1:17" ht="25.5" customHeight="1" x14ac:dyDescent="0.25">
      <c r="A68" s="73"/>
      <c r="B68" s="73"/>
      <c r="C68" s="73"/>
      <c r="D68" s="73"/>
      <c r="E68" s="73"/>
      <c r="F68" s="73"/>
      <c r="G68" s="73"/>
      <c r="H68" s="74"/>
      <c r="I68" s="75"/>
      <c r="J68" s="75"/>
      <c r="K68" s="2"/>
      <c r="L68" s="23" t="s">
        <v>225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0.12748958333333335</v>
      </c>
      <c r="N69" s="32">
        <f>(N67+N68)/24</f>
        <v>0.21131250000000001</v>
      </c>
      <c r="O69" s="23"/>
      <c r="P69" s="32">
        <f>M69+N69</f>
        <v>0.33880208333333339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127.48958333333336</v>
      </c>
      <c r="N70" s="29">
        <f>N69*1000</f>
        <v>211.3125</v>
      </c>
      <c r="O70" s="23"/>
      <c r="P70" s="29">
        <f>M70+N70</f>
        <v>338.80208333333337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17"/>
      <c r="B72" s="118"/>
      <c r="C72" s="118"/>
      <c r="D72" s="118"/>
      <c r="E72" s="108"/>
      <c r="F72" s="2"/>
      <c r="G72" s="2"/>
      <c r="H72" s="2"/>
      <c r="I72" s="2"/>
      <c r="J72" s="108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0.624</v>
      </c>
      <c r="L81" s="29">
        <v>1.3149999999999999</v>
      </c>
      <c r="M81" s="32">
        <f>K81+L81</f>
        <v>1.9390000000000001</v>
      </c>
      <c r="N81" s="32">
        <f>M81-M63</f>
        <v>1.9390000000000001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-0.62400000000000011</v>
      </c>
      <c r="M82" s="32">
        <f>K82+L82</f>
        <v>-0.62400000000000011</v>
      </c>
      <c r="N82" s="32">
        <f>N81/2</f>
        <v>0.96950000000000003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25" workbookViewId="0">
      <selection activeCell="L11" sqref="L11:N38"/>
    </sheetView>
  </sheetViews>
  <sheetFormatPr defaultColWidth="14.42578125" defaultRowHeight="15" x14ac:dyDescent="0.25"/>
  <cols>
    <col min="1" max="1" width="10.5703125" style="45" customWidth="1"/>
    <col min="2" max="2" width="18.5703125" style="45" customWidth="1"/>
    <col min="3" max="4" width="12.7109375" style="45" customWidth="1"/>
    <col min="5" max="5" width="14.7109375" style="45" customWidth="1"/>
    <col min="6" max="6" width="12.42578125" style="45" customWidth="1"/>
    <col min="7" max="7" width="15.140625" style="45" customWidth="1"/>
    <col min="8" max="9" width="12.7109375" style="45" customWidth="1"/>
    <col min="10" max="10" width="15" style="45" customWidth="1"/>
    <col min="11" max="11" width="9.140625" style="45" customWidth="1"/>
    <col min="12" max="12" width="13" style="45" customWidth="1"/>
    <col min="13" max="13" width="12.7109375" style="45" customWidth="1"/>
    <col min="14" max="14" width="14.28515625" style="45" customWidth="1"/>
    <col min="15" max="15" width="7.85546875" style="45" customWidth="1"/>
    <col min="16" max="17" width="9.140625" style="45" customWidth="1"/>
    <col min="18" max="16384" width="14.42578125" style="45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147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161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148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213</v>
      </c>
      <c r="E13" s="11">
        <f t="shared" ref="E13:E60" si="0">SUM(C13,D13)</f>
        <v>213</v>
      </c>
      <c r="F13" s="8">
        <v>49</v>
      </c>
      <c r="G13" s="12" t="s">
        <v>21</v>
      </c>
      <c r="H13" s="37">
        <v>0</v>
      </c>
      <c r="I13" s="10">
        <v>213</v>
      </c>
      <c r="J13" s="8">
        <f t="shared" ref="J13:J60" si="1">SUM(H13,I13)</f>
        <v>213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213</v>
      </c>
      <c r="E14" s="11">
        <f t="shared" si="0"/>
        <v>213</v>
      </c>
      <c r="F14" s="8">
        <f t="shared" ref="F14:F36" si="3">F13+1</f>
        <v>50</v>
      </c>
      <c r="G14" s="12" t="s">
        <v>23</v>
      </c>
      <c r="H14" s="37">
        <v>0</v>
      </c>
      <c r="I14" s="10">
        <v>213</v>
      </c>
      <c r="J14" s="8">
        <f t="shared" si="1"/>
        <v>213</v>
      </c>
      <c r="K14" s="2"/>
      <c r="L14" s="2" t="s">
        <v>20</v>
      </c>
      <c r="M14" s="7">
        <f>AVERAGE(C13:C16)</f>
        <v>0</v>
      </c>
      <c r="N14" s="7">
        <f>AVERAGE(D13:D16)</f>
        <v>213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213</v>
      </c>
      <c r="E15" s="11">
        <f t="shared" si="0"/>
        <v>213</v>
      </c>
      <c r="F15" s="8">
        <f t="shared" si="3"/>
        <v>51</v>
      </c>
      <c r="G15" s="12" t="s">
        <v>25</v>
      </c>
      <c r="H15" s="37">
        <v>0</v>
      </c>
      <c r="I15" s="10">
        <v>213</v>
      </c>
      <c r="J15" s="8">
        <f t="shared" si="1"/>
        <v>213</v>
      </c>
      <c r="K15" s="2"/>
      <c r="L15" s="2" t="s">
        <v>28</v>
      </c>
      <c r="M15" s="7">
        <f>AVERAGE(C17:C20)</f>
        <v>0</v>
      </c>
      <c r="N15" s="7">
        <f>AVERAGE(D17:D20)</f>
        <v>213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213</v>
      </c>
      <c r="E16" s="11">
        <f t="shared" si="0"/>
        <v>213</v>
      </c>
      <c r="F16" s="8">
        <f t="shared" si="3"/>
        <v>52</v>
      </c>
      <c r="G16" s="12" t="s">
        <v>27</v>
      </c>
      <c r="H16" s="37">
        <v>0</v>
      </c>
      <c r="I16" s="10">
        <v>213</v>
      </c>
      <c r="J16" s="8">
        <f t="shared" si="1"/>
        <v>213</v>
      </c>
      <c r="K16" s="2"/>
      <c r="L16" s="2" t="s">
        <v>36</v>
      </c>
      <c r="M16" s="7">
        <f>AVERAGE(C21:C24)</f>
        <v>0</v>
      </c>
      <c r="N16" s="7">
        <f>AVERAGE(D21:D24)</f>
        <v>213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213</v>
      </c>
      <c r="E17" s="11">
        <f t="shared" si="0"/>
        <v>213</v>
      </c>
      <c r="F17" s="8">
        <f t="shared" si="3"/>
        <v>53</v>
      </c>
      <c r="G17" s="12" t="s">
        <v>29</v>
      </c>
      <c r="H17" s="37">
        <v>0</v>
      </c>
      <c r="I17" s="10">
        <v>213</v>
      </c>
      <c r="J17" s="8">
        <f t="shared" si="1"/>
        <v>213</v>
      </c>
      <c r="K17" s="2"/>
      <c r="L17" s="2" t="s">
        <v>44</v>
      </c>
      <c r="M17" s="7">
        <f>AVERAGE(C25:C28)</f>
        <v>0</v>
      </c>
      <c r="N17" s="7">
        <f>AVERAGE(D25:D28)</f>
        <v>213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213</v>
      </c>
      <c r="E18" s="11">
        <f t="shared" si="0"/>
        <v>213</v>
      </c>
      <c r="F18" s="8">
        <f t="shared" si="3"/>
        <v>54</v>
      </c>
      <c r="G18" s="12" t="s">
        <v>31</v>
      </c>
      <c r="H18" s="37">
        <v>0</v>
      </c>
      <c r="I18" s="10">
        <v>213</v>
      </c>
      <c r="J18" s="8">
        <f t="shared" si="1"/>
        <v>213</v>
      </c>
      <c r="K18" s="2"/>
      <c r="L18" s="2" t="s">
        <v>52</v>
      </c>
      <c r="M18" s="7">
        <f>AVERAGE(C29:C32)</f>
        <v>0</v>
      </c>
      <c r="N18" s="7">
        <f>AVERAGE(D29:D32)</f>
        <v>213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213</v>
      </c>
      <c r="E19" s="11">
        <f t="shared" si="0"/>
        <v>213</v>
      </c>
      <c r="F19" s="8">
        <f t="shared" si="3"/>
        <v>55</v>
      </c>
      <c r="G19" s="12" t="s">
        <v>33</v>
      </c>
      <c r="H19" s="37">
        <v>0</v>
      </c>
      <c r="I19" s="10">
        <v>213</v>
      </c>
      <c r="J19" s="8">
        <f t="shared" si="1"/>
        <v>213</v>
      </c>
      <c r="K19" s="2"/>
      <c r="L19" s="2" t="s">
        <v>60</v>
      </c>
      <c r="M19" s="7">
        <f>AVERAGE(C33:C36)</f>
        <v>0</v>
      </c>
      <c r="N19" s="7">
        <f>AVERAGE(D33:D36)</f>
        <v>213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213</v>
      </c>
      <c r="E20" s="11">
        <f t="shared" si="0"/>
        <v>213</v>
      </c>
      <c r="F20" s="8">
        <f t="shared" si="3"/>
        <v>56</v>
      </c>
      <c r="G20" s="12" t="s">
        <v>35</v>
      </c>
      <c r="H20" s="37">
        <v>0</v>
      </c>
      <c r="I20" s="10">
        <v>213</v>
      </c>
      <c r="J20" s="8">
        <f t="shared" si="1"/>
        <v>213</v>
      </c>
      <c r="K20" s="2"/>
      <c r="L20" s="2" t="s">
        <v>68</v>
      </c>
      <c r="M20" s="7">
        <f>AVERAGE(C37:C40)</f>
        <v>0</v>
      </c>
      <c r="N20" s="7">
        <f>AVERAGE(D37:D40)</f>
        <v>213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213</v>
      </c>
      <c r="E21" s="11">
        <f t="shared" si="0"/>
        <v>213</v>
      </c>
      <c r="F21" s="8">
        <f t="shared" si="3"/>
        <v>57</v>
      </c>
      <c r="G21" s="12" t="s">
        <v>37</v>
      </c>
      <c r="H21" s="37">
        <v>0</v>
      </c>
      <c r="I21" s="10">
        <v>213</v>
      </c>
      <c r="J21" s="8">
        <f t="shared" si="1"/>
        <v>213</v>
      </c>
      <c r="K21" s="2"/>
      <c r="L21" s="2" t="s">
        <v>76</v>
      </c>
      <c r="M21" s="7">
        <f>AVERAGE(C41:C44)</f>
        <v>0</v>
      </c>
      <c r="N21" s="7">
        <f>AVERAGE(D41:D44)</f>
        <v>213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213</v>
      </c>
      <c r="E22" s="11">
        <f t="shared" si="0"/>
        <v>213</v>
      </c>
      <c r="F22" s="8">
        <f t="shared" si="3"/>
        <v>58</v>
      </c>
      <c r="G22" s="12" t="s">
        <v>39</v>
      </c>
      <c r="H22" s="37">
        <v>0</v>
      </c>
      <c r="I22" s="10">
        <v>213</v>
      </c>
      <c r="J22" s="8">
        <f t="shared" si="1"/>
        <v>213</v>
      </c>
      <c r="K22" s="2"/>
      <c r="L22" s="2" t="s">
        <v>84</v>
      </c>
      <c r="M22" s="7">
        <f>AVERAGE(C45:C48)</f>
        <v>0</v>
      </c>
      <c r="N22" s="7">
        <f>AVERAGE(D45:D48)</f>
        <v>213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213</v>
      </c>
      <c r="E23" s="11">
        <f t="shared" si="0"/>
        <v>213</v>
      </c>
      <c r="F23" s="8">
        <f t="shared" si="3"/>
        <v>59</v>
      </c>
      <c r="G23" s="12" t="s">
        <v>41</v>
      </c>
      <c r="H23" s="37">
        <v>0</v>
      </c>
      <c r="I23" s="10">
        <v>213</v>
      </c>
      <c r="J23" s="8">
        <f t="shared" si="1"/>
        <v>213</v>
      </c>
      <c r="K23" s="2"/>
      <c r="L23" s="2" t="s">
        <v>92</v>
      </c>
      <c r="M23" s="7">
        <f>AVERAGE(C49:C52)</f>
        <v>0</v>
      </c>
      <c r="N23" s="7">
        <f>AVERAGE(D49:D52)</f>
        <v>213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213</v>
      </c>
      <c r="E24" s="11">
        <f t="shared" si="0"/>
        <v>213</v>
      </c>
      <c r="F24" s="8">
        <f t="shared" si="3"/>
        <v>60</v>
      </c>
      <c r="G24" s="12" t="s">
        <v>43</v>
      </c>
      <c r="H24" s="37">
        <v>0</v>
      </c>
      <c r="I24" s="10">
        <v>213</v>
      </c>
      <c r="J24" s="8">
        <f t="shared" si="1"/>
        <v>213</v>
      </c>
      <c r="K24" s="2"/>
      <c r="L24" s="13" t="s">
        <v>100</v>
      </c>
      <c r="M24" s="7">
        <f>AVERAGE(C53:C56)</f>
        <v>0</v>
      </c>
      <c r="N24" s="7">
        <f>AVERAGE(D53:D56)</f>
        <v>213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213</v>
      </c>
      <c r="E25" s="11">
        <f t="shared" si="0"/>
        <v>213</v>
      </c>
      <c r="F25" s="8">
        <f t="shared" si="3"/>
        <v>61</v>
      </c>
      <c r="G25" s="12" t="s">
        <v>45</v>
      </c>
      <c r="H25" s="37">
        <v>0</v>
      </c>
      <c r="I25" s="10">
        <v>213</v>
      </c>
      <c r="J25" s="8">
        <f t="shared" si="1"/>
        <v>213</v>
      </c>
      <c r="K25" s="2"/>
      <c r="L25" s="16" t="s">
        <v>108</v>
      </c>
      <c r="M25" s="7">
        <f>AVERAGE(C57:C60)</f>
        <v>0</v>
      </c>
      <c r="N25" s="7">
        <f>AVERAGE(D57:D60)</f>
        <v>213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213</v>
      </c>
      <c r="E26" s="11">
        <f t="shared" si="0"/>
        <v>213</v>
      </c>
      <c r="F26" s="8">
        <f t="shared" si="3"/>
        <v>62</v>
      </c>
      <c r="G26" s="12" t="s">
        <v>47</v>
      </c>
      <c r="H26" s="37">
        <v>0</v>
      </c>
      <c r="I26" s="10">
        <v>213</v>
      </c>
      <c r="J26" s="8">
        <f t="shared" si="1"/>
        <v>213</v>
      </c>
      <c r="K26" s="2"/>
      <c r="L26" s="16" t="s">
        <v>21</v>
      </c>
      <c r="M26" s="7">
        <f>AVERAGE(H13:H16)</f>
        <v>0</v>
      </c>
      <c r="N26" s="7">
        <f>AVERAGE(I13:I16)</f>
        <v>213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213</v>
      </c>
      <c r="E27" s="11">
        <f t="shared" si="0"/>
        <v>213</v>
      </c>
      <c r="F27" s="8">
        <f t="shared" si="3"/>
        <v>63</v>
      </c>
      <c r="G27" s="12" t="s">
        <v>49</v>
      </c>
      <c r="H27" s="37">
        <v>0</v>
      </c>
      <c r="I27" s="10">
        <v>213</v>
      </c>
      <c r="J27" s="8">
        <f t="shared" si="1"/>
        <v>213</v>
      </c>
      <c r="K27" s="2"/>
      <c r="L27" s="24" t="s">
        <v>29</v>
      </c>
      <c r="M27" s="7">
        <f>AVERAGE(H17:H20)</f>
        <v>0</v>
      </c>
      <c r="N27" s="7">
        <f>AVERAGE(I17:I20)</f>
        <v>213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213</v>
      </c>
      <c r="E28" s="11">
        <f t="shared" si="0"/>
        <v>213</v>
      </c>
      <c r="F28" s="8">
        <f t="shared" si="3"/>
        <v>64</v>
      </c>
      <c r="G28" s="12" t="s">
        <v>51</v>
      </c>
      <c r="H28" s="37">
        <v>0</v>
      </c>
      <c r="I28" s="10">
        <v>213</v>
      </c>
      <c r="J28" s="8">
        <f t="shared" si="1"/>
        <v>213</v>
      </c>
      <c r="K28" s="2"/>
      <c r="L28" s="2" t="s">
        <v>37</v>
      </c>
      <c r="M28" s="7">
        <f>AVERAGE(H21:H24)</f>
        <v>0</v>
      </c>
      <c r="N28" s="7">
        <f>AVERAGE(I21:I24)</f>
        <v>213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213</v>
      </c>
      <c r="E29" s="11">
        <f t="shared" si="0"/>
        <v>213</v>
      </c>
      <c r="F29" s="8">
        <f t="shared" si="3"/>
        <v>65</v>
      </c>
      <c r="G29" s="12" t="s">
        <v>53</v>
      </c>
      <c r="H29" s="37">
        <v>0</v>
      </c>
      <c r="I29" s="10">
        <v>213</v>
      </c>
      <c r="J29" s="8">
        <f t="shared" si="1"/>
        <v>213</v>
      </c>
      <c r="K29" s="2"/>
      <c r="L29" s="2" t="s">
        <v>45</v>
      </c>
      <c r="M29" s="7">
        <f>AVERAGE(H25:H28)</f>
        <v>0</v>
      </c>
      <c r="N29" s="7">
        <f>AVERAGE(I25:I28)</f>
        <v>213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213</v>
      </c>
      <c r="E30" s="11">
        <f t="shared" si="0"/>
        <v>213</v>
      </c>
      <c r="F30" s="8">
        <f t="shared" si="3"/>
        <v>66</v>
      </c>
      <c r="G30" s="12" t="s">
        <v>55</v>
      </c>
      <c r="H30" s="37">
        <v>0</v>
      </c>
      <c r="I30" s="10">
        <v>213</v>
      </c>
      <c r="J30" s="8">
        <f t="shared" si="1"/>
        <v>213</v>
      </c>
      <c r="K30" s="2"/>
      <c r="L30" s="2" t="s">
        <v>53</v>
      </c>
      <c r="M30" s="7">
        <f>AVERAGE(H29:H32)</f>
        <v>0</v>
      </c>
      <c r="N30" s="7">
        <f>AVERAGE(I29:I32)</f>
        <v>213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213</v>
      </c>
      <c r="E31" s="11">
        <f t="shared" si="0"/>
        <v>213</v>
      </c>
      <c r="F31" s="8">
        <f t="shared" si="3"/>
        <v>67</v>
      </c>
      <c r="G31" s="12" t="s">
        <v>57</v>
      </c>
      <c r="H31" s="37">
        <v>0</v>
      </c>
      <c r="I31" s="10">
        <v>213</v>
      </c>
      <c r="J31" s="8">
        <f t="shared" si="1"/>
        <v>213</v>
      </c>
      <c r="K31" s="2"/>
      <c r="L31" s="2" t="s">
        <v>61</v>
      </c>
      <c r="M31" s="7">
        <f>AVERAGE(H33:H36)</f>
        <v>0</v>
      </c>
      <c r="N31" s="7">
        <f>AVERAGE(I33:I36)</f>
        <v>213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213</v>
      </c>
      <c r="E32" s="11">
        <f t="shared" si="0"/>
        <v>213</v>
      </c>
      <c r="F32" s="8">
        <f t="shared" si="3"/>
        <v>68</v>
      </c>
      <c r="G32" s="12" t="s">
        <v>59</v>
      </c>
      <c r="H32" s="37">
        <v>0</v>
      </c>
      <c r="I32" s="10">
        <v>213</v>
      </c>
      <c r="J32" s="8">
        <f t="shared" si="1"/>
        <v>213</v>
      </c>
      <c r="K32" s="2"/>
      <c r="L32" s="2" t="s">
        <v>69</v>
      </c>
      <c r="M32" s="7">
        <f>AVERAGE(H37:H40)</f>
        <v>0</v>
      </c>
      <c r="N32" s="7">
        <f>AVERAGE(I37:I40)</f>
        <v>213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213</v>
      </c>
      <c r="E33" s="11">
        <f t="shared" si="0"/>
        <v>213</v>
      </c>
      <c r="F33" s="8">
        <f t="shared" si="3"/>
        <v>69</v>
      </c>
      <c r="G33" s="12" t="s">
        <v>61</v>
      </c>
      <c r="H33" s="37">
        <v>0</v>
      </c>
      <c r="I33" s="10">
        <v>213</v>
      </c>
      <c r="J33" s="8">
        <f t="shared" si="1"/>
        <v>213</v>
      </c>
      <c r="K33" s="2"/>
      <c r="L33" s="2" t="s">
        <v>77</v>
      </c>
      <c r="M33" s="7">
        <f>AVERAGE(H41:H44)</f>
        <v>0</v>
      </c>
      <c r="N33" s="7">
        <f>AVERAGE(I41:I44)</f>
        <v>213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213</v>
      </c>
      <c r="E34" s="11">
        <f t="shared" si="0"/>
        <v>213</v>
      </c>
      <c r="F34" s="8">
        <f t="shared" si="3"/>
        <v>70</v>
      </c>
      <c r="G34" s="12" t="s">
        <v>63</v>
      </c>
      <c r="H34" s="37">
        <v>0</v>
      </c>
      <c r="I34" s="10">
        <v>213</v>
      </c>
      <c r="J34" s="8">
        <f t="shared" si="1"/>
        <v>213</v>
      </c>
      <c r="K34" s="2"/>
      <c r="L34" s="2" t="s">
        <v>85</v>
      </c>
      <c r="M34" s="7">
        <f>AVERAGE(H45:H48)</f>
        <v>0</v>
      </c>
      <c r="N34" s="7">
        <f>AVERAGE(I45:I48)</f>
        <v>213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213</v>
      </c>
      <c r="E35" s="11">
        <f t="shared" si="0"/>
        <v>213</v>
      </c>
      <c r="F35" s="8">
        <f t="shared" si="3"/>
        <v>71</v>
      </c>
      <c r="G35" s="12" t="s">
        <v>65</v>
      </c>
      <c r="H35" s="37">
        <v>0</v>
      </c>
      <c r="I35" s="10">
        <v>213</v>
      </c>
      <c r="J35" s="8">
        <f t="shared" si="1"/>
        <v>213</v>
      </c>
      <c r="K35" s="2"/>
      <c r="L35" s="2" t="s">
        <v>93</v>
      </c>
      <c r="M35" s="7">
        <f>AVERAGE(H49:H52)</f>
        <v>0</v>
      </c>
      <c r="N35" s="7">
        <f>AVERAGE(I49:I52)</f>
        <v>213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213</v>
      </c>
      <c r="E36" s="11">
        <f t="shared" si="0"/>
        <v>213</v>
      </c>
      <c r="F36" s="8">
        <f t="shared" si="3"/>
        <v>72</v>
      </c>
      <c r="G36" s="12" t="s">
        <v>67</v>
      </c>
      <c r="H36" s="37">
        <v>0</v>
      </c>
      <c r="I36" s="10">
        <v>213</v>
      </c>
      <c r="J36" s="8">
        <f t="shared" si="1"/>
        <v>213</v>
      </c>
      <c r="K36" s="2"/>
      <c r="L36" s="110" t="s">
        <v>101</v>
      </c>
      <c r="M36" s="7">
        <f>AVERAGE(H53:H56)</f>
        <v>0</v>
      </c>
      <c r="N36" s="7">
        <f>AVERAGE(I53:I56)</f>
        <v>213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213</v>
      </c>
      <c r="E37" s="11">
        <f t="shared" si="0"/>
        <v>213</v>
      </c>
      <c r="F37" s="8">
        <v>73</v>
      </c>
      <c r="G37" s="12" t="s">
        <v>69</v>
      </c>
      <c r="H37" s="37">
        <v>0</v>
      </c>
      <c r="I37" s="10">
        <v>213</v>
      </c>
      <c r="J37" s="8">
        <f t="shared" si="1"/>
        <v>213</v>
      </c>
      <c r="K37" s="2"/>
      <c r="L37" s="110" t="s">
        <v>109</v>
      </c>
      <c r="M37" s="7">
        <f>AVERAGE(H57:H60)</f>
        <v>0</v>
      </c>
      <c r="N37" s="7">
        <f>AVERAGE(I57:I60)</f>
        <v>213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213</v>
      </c>
      <c r="E38" s="8">
        <f t="shared" si="0"/>
        <v>213</v>
      </c>
      <c r="F38" s="8">
        <f t="shared" ref="F38:F60" si="5">F37+1</f>
        <v>74</v>
      </c>
      <c r="G38" s="12" t="s">
        <v>71</v>
      </c>
      <c r="H38" s="37">
        <v>0</v>
      </c>
      <c r="I38" s="10">
        <v>213</v>
      </c>
      <c r="J38" s="8">
        <f t="shared" si="1"/>
        <v>213</v>
      </c>
      <c r="K38" s="2"/>
      <c r="L38" s="110" t="s">
        <v>312</v>
      </c>
      <c r="M38" s="110">
        <f>AVERAGE(M14:M37)</f>
        <v>0</v>
      </c>
      <c r="N38" s="110">
        <f>AVERAGE(N14:N37)</f>
        <v>213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213</v>
      </c>
      <c r="E39" s="8">
        <f t="shared" si="0"/>
        <v>213</v>
      </c>
      <c r="F39" s="8">
        <f t="shared" si="5"/>
        <v>75</v>
      </c>
      <c r="G39" s="12" t="s">
        <v>73</v>
      </c>
      <c r="H39" s="37">
        <v>0</v>
      </c>
      <c r="I39" s="10">
        <v>213</v>
      </c>
      <c r="J39" s="8">
        <f t="shared" si="1"/>
        <v>213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213</v>
      </c>
      <c r="E40" s="8">
        <f t="shared" si="0"/>
        <v>213</v>
      </c>
      <c r="F40" s="8">
        <f t="shared" si="5"/>
        <v>76</v>
      </c>
      <c r="G40" s="12" t="s">
        <v>75</v>
      </c>
      <c r="H40" s="37">
        <v>0</v>
      </c>
      <c r="I40" s="10">
        <v>213</v>
      </c>
      <c r="J40" s="8">
        <f t="shared" si="1"/>
        <v>213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213</v>
      </c>
      <c r="E41" s="8">
        <f t="shared" si="0"/>
        <v>213</v>
      </c>
      <c r="F41" s="8">
        <f t="shared" si="5"/>
        <v>77</v>
      </c>
      <c r="G41" s="12" t="s">
        <v>77</v>
      </c>
      <c r="H41" s="37">
        <v>0</v>
      </c>
      <c r="I41" s="10">
        <v>213</v>
      </c>
      <c r="J41" s="8">
        <f t="shared" si="1"/>
        <v>213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213</v>
      </c>
      <c r="E42" s="8">
        <f t="shared" si="0"/>
        <v>213</v>
      </c>
      <c r="F42" s="8">
        <f t="shared" si="5"/>
        <v>78</v>
      </c>
      <c r="G42" s="12" t="s">
        <v>79</v>
      </c>
      <c r="H42" s="37">
        <v>0</v>
      </c>
      <c r="I42" s="10">
        <v>213</v>
      </c>
      <c r="J42" s="8">
        <f t="shared" si="1"/>
        <v>213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213</v>
      </c>
      <c r="E43" s="8">
        <f t="shared" si="0"/>
        <v>213</v>
      </c>
      <c r="F43" s="8">
        <f t="shared" si="5"/>
        <v>79</v>
      </c>
      <c r="G43" s="12" t="s">
        <v>81</v>
      </c>
      <c r="H43" s="37">
        <v>0</v>
      </c>
      <c r="I43" s="10">
        <v>213</v>
      </c>
      <c r="J43" s="8">
        <f t="shared" si="1"/>
        <v>213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213</v>
      </c>
      <c r="E44" s="8">
        <f t="shared" si="0"/>
        <v>213</v>
      </c>
      <c r="F44" s="8">
        <f t="shared" si="5"/>
        <v>80</v>
      </c>
      <c r="G44" s="12" t="s">
        <v>83</v>
      </c>
      <c r="H44" s="37">
        <v>0</v>
      </c>
      <c r="I44" s="10">
        <v>213</v>
      </c>
      <c r="J44" s="8">
        <f t="shared" si="1"/>
        <v>213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213</v>
      </c>
      <c r="E45" s="8">
        <f t="shared" si="0"/>
        <v>213</v>
      </c>
      <c r="F45" s="8">
        <f t="shared" si="5"/>
        <v>81</v>
      </c>
      <c r="G45" s="12" t="s">
        <v>85</v>
      </c>
      <c r="H45" s="37">
        <v>0</v>
      </c>
      <c r="I45" s="10">
        <v>213</v>
      </c>
      <c r="J45" s="8">
        <f t="shared" si="1"/>
        <v>213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213</v>
      </c>
      <c r="E46" s="8">
        <f t="shared" si="0"/>
        <v>213</v>
      </c>
      <c r="F46" s="8">
        <f t="shared" si="5"/>
        <v>82</v>
      </c>
      <c r="G46" s="12" t="s">
        <v>87</v>
      </c>
      <c r="H46" s="37">
        <v>0</v>
      </c>
      <c r="I46" s="10">
        <v>213</v>
      </c>
      <c r="J46" s="8">
        <f t="shared" si="1"/>
        <v>213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213</v>
      </c>
      <c r="E47" s="8">
        <f t="shared" si="0"/>
        <v>213</v>
      </c>
      <c r="F47" s="8">
        <f t="shared" si="5"/>
        <v>83</v>
      </c>
      <c r="G47" s="12" t="s">
        <v>89</v>
      </c>
      <c r="H47" s="37">
        <v>0</v>
      </c>
      <c r="I47" s="10">
        <v>213</v>
      </c>
      <c r="J47" s="8">
        <f t="shared" si="1"/>
        <v>213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213</v>
      </c>
      <c r="E48" s="8">
        <f t="shared" si="0"/>
        <v>213</v>
      </c>
      <c r="F48" s="8">
        <f t="shared" si="5"/>
        <v>84</v>
      </c>
      <c r="G48" s="12" t="s">
        <v>91</v>
      </c>
      <c r="H48" s="37">
        <v>0</v>
      </c>
      <c r="I48" s="10">
        <v>213</v>
      </c>
      <c r="J48" s="8">
        <f t="shared" si="1"/>
        <v>213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213</v>
      </c>
      <c r="E49" s="8">
        <f t="shared" si="0"/>
        <v>213</v>
      </c>
      <c r="F49" s="8">
        <f t="shared" si="5"/>
        <v>85</v>
      </c>
      <c r="G49" s="12" t="s">
        <v>93</v>
      </c>
      <c r="H49" s="37">
        <v>0</v>
      </c>
      <c r="I49" s="10">
        <v>213</v>
      </c>
      <c r="J49" s="8">
        <f t="shared" si="1"/>
        <v>213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213</v>
      </c>
      <c r="E50" s="8">
        <f t="shared" si="0"/>
        <v>213</v>
      </c>
      <c r="F50" s="8">
        <f t="shared" si="5"/>
        <v>86</v>
      </c>
      <c r="G50" s="12" t="s">
        <v>95</v>
      </c>
      <c r="H50" s="37">
        <v>0</v>
      </c>
      <c r="I50" s="10">
        <v>213</v>
      </c>
      <c r="J50" s="8">
        <f t="shared" si="1"/>
        <v>213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213</v>
      </c>
      <c r="E51" s="8">
        <f t="shared" si="0"/>
        <v>213</v>
      </c>
      <c r="F51" s="8">
        <f t="shared" si="5"/>
        <v>87</v>
      </c>
      <c r="G51" s="12" t="s">
        <v>97</v>
      </c>
      <c r="H51" s="37">
        <v>0</v>
      </c>
      <c r="I51" s="10">
        <v>213</v>
      </c>
      <c r="J51" s="8">
        <f t="shared" si="1"/>
        <v>213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213</v>
      </c>
      <c r="E52" s="8">
        <f t="shared" si="0"/>
        <v>213</v>
      </c>
      <c r="F52" s="8">
        <f t="shared" si="5"/>
        <v>88</v>
      </c>
      <c r="G52" s="12" t="s">
        <v>99</v>
      </c>
      <c r="H52" s="37">
        <v>0</v>
      </c>
      <c r="I52" s="10">
        <v>213</v>
      </c>
      <c r="J52" s="8">
        <f t="shared" si="1"/>
        <v>213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213</v>
      </c>
      <c r="E53" s="8">
        <f t="shared" si="0"/>
        <v>213</v>
      </c>
      <c r="F53" s="8">
        <f t="shared" si="5"/>
        <v>89</v>
      </c>
      <c r="G53" s="12" t="s">
        <v>101</v>
      </c>
      <c r="H53" s="37">
        <v>0</v>
      </c>
      <c r="I53" s="10">
        <v>213</v>
      </c>
      <c r="J53" s="8">
        <f t="shared" si="1"/>
        <v>213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213</v>
      </c>
      <c r="E54" s="8">
        <f t="shared" si="0"/>
        <v>213</v>
      </c>
      <c r="F54" s="8">
        <f t="shared" si="5"/>
        <v>90</v>
      </c>
      <c r="G54" s="12" t="s">
        <v>103</v>
      </c>
      <c r="H54" s="37">
        <v>0</v>
      </c>
      <c r="I54" s="10">
        <v>213</v>
      </c>
      <c r="J54" s="8">
        <f t="shared" si="1"/>
        <v>213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213</v>
      </c>
      <c r="E55" s="8">
        <f t="shared" si="0"/>
        <v>213</v>
      </c>
      <c r="F55" s="8">
        <f t="shared" si="5"/>
        <v>91</v>
      </c>
      <c r="G55" s="12" t="s">
        <v>105</v>
      </c>
      <c r="H55" s="37">
        <v>0</v>
      </c>
      <c r="I55" s="10">
        <v>213</v>
      </c>
      <c r="J55" s="8">
        <f t="shared" si="1"/>
        <v>213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213</v>
      </c>
      <c r="E56" s="8">
        <f t="shared" si="0"/>
        <v>213</v>
      </c>
      <c r="F56" s="8">
        <f t="shared" si="5"/>
        <v>92</v>
      </c>
      <c r="G56" s="12" t="s">
        <v>107</v>
      </c>
      <c r="H56" s="37">
        <v>0</v>
      </c>
      <c r="I56" s="10">
        <v>213</v>
      </c>
      <c r="J56" s="8">
        <f t="shared" si="1"/>
        <v>213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213</v>
      </c>
      <c r="E57" s="8">
        <f t="shared" si="0"/>
        <v>213</v>
      </c>
      <c r="F57" s="8">
        <f t="shared" si="5"/>
        <v>93</v>
      </c>
      <c r="G57" s="12" t="s">
        <v>109</v>
      </c>
      <c r="H57" s="37">
        <v>0</v>
      </c>
      <c r="I57" s="10">
        <v>213</v>
      </c>
      <c r="J57" s="8">
        <f t="shared" si="1"/>
        <v>213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213</v>
      </c>
      <c r="E58" s="8">
        <f t="shared" si="0"/>
        <v>213</v>
      </c>
      <c r="F58" s="8">
        <f t="shared" si="5"/>
        <v>94</v>
      </c>
      <c r="G58" s="12" t="s">
        <v>111</v>
      </c>
      <c r="H58" s="37">
        <v>0</v>
      </c>
      <c r="I58" s="10">
        <v>213</v>
      </c>
      <c r="J58" s="8">
        <f t="shared" si="1"/>
        <v>213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213</v>
      </c>
      <c r="E59" s="17">
        <f t="shared" si="0"/>
        <v>213</v>
      </c>
      <c r="F59" s="17">
        <f t="shared" si="5"/>
        <v>95</v>
      </c>
      <c r="G59" s="18" t="s">
        <v>113</v>
      </c>
      <c r="H59" s="37">
        <v>0</v>
      </c>
      <c r="I59" s="10">
        <v>213</v>
      </c>
      <c r="J59" s="17">
        <f t="shared" si="1"/>
        <v>213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213</v>
      </c>
      <c r="E60" s="17">
        <f t="shared" si="0"/>
        <v>213</v>
      </c>
      <c r="F60" s="17">
        <f t="shared" si="5"/>
        <v>96</v>
      </c>
      <c r="G60" s="18" t="s">
        <v>115</v>
      </c>
      <c r="H60" s="37">
        <v>0</v>
      </c>
      <c r="I60" s="10">
        <v>213</v>
      </c>
      <c r="J60" s="17">
        <f t="shared" si="1"/>
        <v>213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149</v>
      </c>
      <c r="F63" s="127"/>
      <c r="G63" s="128"/>
      <c r="H63" s="21">
        <v>0</v>
      </c>
      <c r="I63" s="21">
        <v>4.8079999999999998</v>
      </c>
      <c r="J63" s="21">
        <f>H63+I63</f>
        <v>4.8079999999999998</v>
      </c>
      <c r="K63" s="2"/>
      <c r="L63" s="22">
        <f>821.333+40.333</f>
        <v>861.66599999999994</v>
      </c>
      <c r="M63" s="32">
        <f>L63/1000</f>
        <v>0.86166599999999993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150</v>
      </c>
      <c r="F64" s="130"/>
      <c r="G64" s="131"/>
      <c r="H64" s="36">
        <f>K81</f>
        <v>0</v>
      </c>
      <c r="I64" s="36">
        <f>L81</f>
        <v>0.86166599999999993</v>
      </c>
      <c r="J64" s="36">
        <f>H64+I64</f>
        <v>0.86166599999999993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151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8.5999999999999993E-2</v>
      </c>
      <c r="N66" s="28">
        <v>0.60599999999999998</v>
      </c>
      <c r="O66" s="29">
        <f>M66+N66</f>
        <v>0.69199999999999995</v>
      </c>
      <c r="P66" s="29">
        <f>O66/J63*100</f>
        <v>14.392678868552411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4.9416659999999997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0.20590275</v>
      </c>
      <c r="O68" s="23"/>
      <c r="P68" s="32">
        <f>M68+N68</f>
        <v>0.20590275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205.90275</v>
      </c>
      <c r="O69" s="23"/>
      <c r="P69" s="29">
        <f>M69+N69</f>
        <v>205.90275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44"/>
      <c r="F71" s="2"/>
      <c r="G71" s="2"/>
      <c r="H71" s="2"/>
      <c r="I71" s="2"/>
      <c r="J71" s="4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0.90259999999999996</v>
      </c>
      <c r="M80" s="32">
        <f>K80+L80</f>
        <v>0.90259999999999996</v>
      </c>
      <c r="N80" s="32">
        <f>M80-M63</f>
        <v>4.0934000000000026E-2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0.86166599999999993</v>
      </c>
      <c r="M81" s="32">
        <f>K81+L81</f>
        <v>0.86166599999999993</v>
      </c>
      <c r="N81" s="32">
        <f>N80/2</f>
        <v>2.0467000000000013E-2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48" workbookViewId="0">
      <selection activeCell="L11" sqref="L11:N38"/>
    </sheetView>
  </sheetViews>
  <sheetFormatPr defaultColWidth="14.42578125" defaultRowHeight="15" x14ac:dyDescent="0.25"/>
  <cols>
    <col min="1" max="1" width="10.5703125" style="47" customWidth="1"/>
    <col min="2" max="2" width="18.5703125" style="47" customWidth="1"/>
    <col min="3" max="4" width="12.7109375" style="47" customWidth="1"/>
    <col min="5" max="5" width="14.7109375" style="47" customWidth="1"/>
    <col min="6" max="6" width="12.42578125" style="47" customWidth="1"/>
    <col min="7" max="7" width="15.140625" style="47" customWidth="1"/>
    <col min="8" max="9" width="12.7109375" style="47" customWidth="1"/>
    <col min="10" max="10" width="15" style="47" customWidth="1"/>
    <col min="11" max="11" width="9.140625" style="47" customWidth="1"/>
    <col min="12" max="12" width="13" style="47" customWidth="1"/>
    <col min="13" max="13" width="12.7109375" style="47" customWidth="1"/>
    <col min="14" max="14" width="14.28515625" style="47" customWidth="1"/>
    <col min="15" max="15" width="7.85546875" style="47" customWidth="1"/>
    <col min="16" max="17" width="9.140625" style="47" customWidth="1"/>
    <col min="18" max="16384" width="14.42578125" style="47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152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167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153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196</v>
      </c>
      <c r="E13" s="11">
        <f t="shared" ref="E13:E60" si="0">SUM(C13,D13)</f>
        <v>196</v>
      </c>
      <c r="F13" s="8">
        <v>49</v>
      </c>
      <c r="G13" s="12" t="s">
        <v>21</v>
      </c>
      <c r="H13" s="37">
        <v>0</v>
      </c>
      <c r="I13" s="10">
        <v>196</v>
      </c>
      <c r="J13" s="8">
        <f t="shared" ref="J13:J60" si="1">SUM(H13,I13)</f>
        <v>196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196</v>
      </c>
      <c r="E14" s="11">
        <f t="shared" si="0"/>
        <v>196</v>
      </c>
      <c r="F14" s="8">
        <f t="shared" ref="F14:F36" si="3">F13+1</f>
        <v>50</v>
      </c>
      <c r="G14" s="12" t="s">
        <v>23</v>
      </c>
      <c r="H14" s="37">
        <v>0</v>
      </c>
      <c r="I14" s="10">
        <v>196</v>
      </c>
      <c r="J14" s="8">
        <f t="shared" si="1"/>
        <v>196</v>
      </c>
      <c r="K14" s="2"/>
      <c r="L14" s="2" t="s">
        <v>20</v>
      </c>
      <c r="M14" s="7">
        <f>AVERAGE(C13:C16)</f>
        <v>0</v>
      </c>
      <c r="N14" s="7">
        <f>AVERAGE(D13:D16)</f>
        <v>196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196</v>
      </c>
      <c r="E15" s="11">
        <f t="shared" si="0"/>
        <v>196</v>
      </c>
      <c r="F15" s="8">
        <f t="shared" si="3"/>
        <v>51</v>
      </c>
      <c r="G15" s="12" t="s">
        <v>25</v>
      </c>
      <c r="H15" s="37">
        <v>0</v>
      </c>
      <c r="I15" s="10">
        <v>196</v>
      </c>
      <c r="J15" s="8">
        <f t="shared" si="1"/>
        <v>196</v>
      </c>
      <c r="K15" s="2"/>
      <c r="L15" s="2" t="s">
        <v>28</v>
      </c>
      <c r="M15" s="7">
        <f>AVERAGE(C17:C20)</f>
        <v>0</v>
      </c>
      <c r="N15" s="7">
        <f>AVERAGE(D17:D20)</f>
        <v>196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196</v>
      </c>
      <c r="E16" s="11">
        <f t="shared" si="0"/>
        <v>196</v>
      </c>
      <c r="F16" s="8">
        <f t="shared" si="3"/>
        <v>52</v>
      </c>
      <c r="G16" s="12" t="s">
        <v>27</v>
      </c>
      <c r="H16" s="37">
        <v>0</v>
      </c>
      <c r="I16" s="10">
        <v>196</v>
      </c>
      <c r="J16" s="8">
        <f t="shared" si="1"/>
        <v>196</v>
      </c>
      <c r="K16" s="2"/>
      <c r="L16" s="2" t="s">
        <v>36</v>
      </c>
      <c r="M16" s="7">
        <f>AVERAGE(C21:C24)</f>
        <v>0</v>
      </c>
      <c r="N16" s="7">
        <f>AVERAGE(D21:D24)</f>
        <v>196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196</v>
      </c>
      <c r="E17" s="11">
        <f t="shared" si="0"/>
        <v>196</v>
      </c>
      <c r="F17" s="8">
        <f t="shared" si="3"/>
        <v>53</v>
      </c>
      <c r="G17" s="12" t="s">
        <v>29</v>
      </c>
      <c r="H17" s="37">
        <v>0</v>
      </c>
      <c r="I17" s="10">
        <v>196</v>
      </c>
      <c r="J17" s="8">
        <f t="shared" si="1"/>
        <v>196</v>
      </c>
      <c r="K17" s="2"/>
      <c r="L17" s="2" t="s">
        <v>44</v>
      </c>
      <c r="M17" s="7">
        <f>AVERAGE(C25:C28)</f>
        <v>0</v>
      </c>
      <c r="N17" s="7">
        <f>AVERAGE(D25:D28)</f>
        <v>196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196</v>
      </c>
      <c r="E18" s="11">
        <f t="shared" si="0"/>
        <v>196</v>
      </c>
      <c r="F18" s="8">
        <f t="shared" si="3"/>
        <v>54</v>
      </c>
      <c r="G18" s="12" t="s">
        <v>31</v>
      </c>
      <c r="H18" s="37">
        <v>0</v>
      </c>
      <c r="I18" s="10">
        <v>196</v>
      </c>
      <c r="J18" s="8">
        <f t="shared" si="1"/>
        <v>196</v>
      </c>
      <c r="K18" s="2"/>
      <c r="L18" s="2" t="s">
        <v>52</v>
      </c>
      <c r="M18" s="7">
        <f>AVERAGE(C29:C32)</f>
        <v>0</v>
      </c>
      <c r="N18" s="7">
        <f>AVERAGE(D29:D32)</f>
        <v>196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196</v>
      </c>
      <c r="E19" s="11">
        <f t="shared" si="0"/>
        <v>196</v>
      </c>
      <c r="F19" s="8">
        <f t="shared" si="3"/>
        <v>55</v>
      </c>
      <c r="G19" s="12" t="s">
        <v>33</v>
      </c>
      <c r="H19" s="37">
        <v>0</v>
      </c>
      <c r="I19" s="10">
        <v>196</v>
      </c>
      <c r="J19" s="8">
        <f t="shared" si="1"/>
        <v>196</v>
      </c>
      <c r="K19" s="2"/>
      <c r="L19" s="2" t="s">
        <v>60</v>
      </c>
      <c r="M19" s="7">
        <f>AVERAGE(C33:C36)</f>
        <v>0</v>
      </c>
      <c r="N19" s="7">
        <f>AVERAGE(D33:D36)</f>
        <v>196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196</v>
      </c>
      <c r="E20" s="11">
        <f t="shared" si="0"/>
        <v>196</v>
      </c>
      <c r="F20" s="8">
        <f t="shared" si="3"/>
        <v>56</v>
      </c>
      <c r="G20" s="12" t="s">
        <v>35</v>
      </c>
      <c r="H20" s="37">
        <v>0</v>
      </c>
      <c r="I20" s="10">
        <v>196</v>
      </c>
      <c r="J20" s="8">
        <f t="shared" si="1"/>
        <v>196</v>
      </c>
      <c r="K20" s="2"/>
      <c r="L20" s="2" t="s">
        <v>68</v>
      </c>
      <c r="M20" s="7">
        <f>AVERAGE(C37:C40)</f>
        <v>0</v>
      </c>
      <c r="N20" s="7">
        <f>AVERAGE(D37:D40)</f>
        <v>196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196</v>
      </c>
      <c r="E21" s="11">
        <f t="shared" si="0"/>
        <v>196</v>
      </c>
      <c r="F21" s="8">
        <f t="shared" si="3"/>
        <v>57</v>
      </c>
      <c r="G21" s="12" t="s">
        <v>37</v>
      </c>
      <c r="H21" s="37">
        <v>0</v>
      </c>
      <c r="I21" s="10">
        <v>196</v>
      </c>
      <c r="J21" s="8">
        <f t="shared" si="1"/>
        <v>196</v>
      </c>
      <c r="K21" s="2"/>
      <c r="L21" s="2" t="s">
        <v>76</v>
      </c>
      <c r="M21" s="7">
        <f>AVERAGE(C41:C44)</f>
        <v>0</v>
      </c>
      <c r="N21" s="7">
        <f>AVERAGE(D41:D44)</f>
        <v>196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196</v>
      </c>
      <c r="E22" s="11">
        <f t="shared" si="0"/>
        <v>196</v>
      </c>
      <c r="F22" s="8">
        <f t="shared" si="3"/>
        <v>58</v>
      </c>
      <c r="G22" s="12" t="s">
        <v>39</v>
      </c>
      <c r="H22" s="37">
        <v>0</v>
      </c>
      <c r="I22" s="10">
        <v>196</v>
      </c>
      <c r="J22" s="8">
        <f t="shared" si="1"/>
        <v>196</v>
      </c>
      <c r="K22" s="2"/>
      <c r="L22" s="2" t="s">
        <v>84</v>
      </c>
      <c r="M22" s="7">
        <f>AVERAGE(C45:C48)</f>
        <v>0</v>
      </c>
      <c r="N22" s="7">
        <f>AVERAGE(D45:D48)</f>
        <v>196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196</v>
      </c>
      <c r="E23" s="11">
        <f t="shared" si="0"/>
        <v>196</v>
      </c>
      <c r="F23" s="8">
        <f t="shared" si="3"/>
        <v>59</v>
      </c>
      <c r="G23" s="12" t="s">
        <v>41</v>
      </c>
      <c r="H23" s="37">
        <v>0</v>
      </c>
      <c r="I23" s="10">
        <v>196</v>
      </c>
      <c r="J23" s="8">
        <f t="shared" si="1"/>
        <v>196</v>
      </c>
      <c r="K23" s="2"/>
      <c r="L23" s="2" t="s">
        <v>92</v>
      </c>
      <c r="M23" s="7">
        <f>AVERAGE(C49:C52)</f>
        <v>0</v>
      </c>
      <c r="N23" s="7">
        <f>AVERAGE(D49:D52)</f>
        <v>196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196</v>
      </c>
      <c r="E24" s="11">
        <f t="shared" si="0"/>
        <v>196</v>
      </c>
      <c r="F24" s="8">
        <f t="shared" si="3"/>
        <v>60</v>
      </c>
      <c r="G24" s="12" t="s">
        <v>43</v>
      </c>
      <c r="H24" s="37">
        <v>0</v>
      </c>
      <c r="I24" s="10">
        <v>196</v>
      </c>
      <c r="J24" s="8">
        <f t="shared" si="1"/>
        <v>196</v>
      </c>
      <c r="K24" s="2"/>
      <c r="L24" s="13" t="s">
        <v>100</v>
      </c>
      <c r="M24" s="7">
        <f>AVERAGE(C53:C56)</f>
        <v>0</v>
      </c>
      <c r="N24" s="7">
        <f>AVERAGE(D53:D56)</f>
        <v>196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196</v>
      </c>
      <c r="E25" s="11">
        <f t="shared" si="0"/>
        <v>196</v>
      </c>
      <c r="F25" s="8">
        <f t="shared" si="3"/>
        <v>61</v>
      </c>
      <c r="G25" s="12" t="s">
        <v>45</v>
      </c>
      <c r="H25" s="37">
        <v>0</v>
      </c>
      <c r="I25" s="10">
        <v>196</v>
      </c>
      <c r="J25" s="8">
        <f t="shared" si="1"/>
        <v>196</v>
      </c>
      <c r="K25" s="2"/>
      <c r="L25" s="16" t="s">
        <v>108</v>
      </c>
      <c r="M25" s="7">
        <f>AVERAGE(C57:C60)</f>
        <v>0</v>
      </c>
      <c r="N25" s="7">
        <f>AVERAGE(D57:D60)</f>
        <v>196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196</v>
      </c>
      <c r="E26" s="11">
        <f t="shared" si="0"/>
        <v>196</v>
      </c>
      <c r="F26" s="8">
        <f t="shared" si="3"/>
        <v>62</v>
      </c>
      <c r="G26" s="12" t="s">
        <v>47</v>
      </c>
      <c r="H26" s="37">
        <v>0</v>
      </c>
      <c r="I26" s="10">
        <v>196</v>
      </c>
      <c r="J26" s="8">
        <f t="shared" si="1"/>
        <v>196</v>
      </c>
      <c r="K26" s="2"/>
      <c r="L26" s="16" t="s">
        <v>21</v>
      </c>
      <c r="M26" s="7">
        <f>AVERAGE(H13:H16)</f>
        <v>0</v>
      </c>
      <c r="N26" s="7">
        <f>AVERAGE(I13:I16)</f>
        <v>196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196</v>
      </c>
      <c r="E27" s="11">
        <f t="shared" si="0"/>
        <v>196</v>
      </c>
      <c r="F27" s="8">
        <f t="shared" si="3"/>
        <v>63</v>
      </c>
      <c r="G27" s="12" t="s">
        <v>49</v>
      </c>
      <c r="H27" s="37">
        <v>0</v>
      </c>
      <c r="I27" s="10">
        <v>196</v>
      </c>
      <c r="J27" s="8">
        <f t="shared" si="1"/>
        <v>196</v>
      </c>
      <c r="K27" s="2"/>
      <c r="L27" s="24" t="s">
        <v>29</v>
      </c>
      <c r="M27" s="7">
        <f>AVERAGE(H17:H20)</f>
        <v>0</v>
      </c>
      <c r="N27" s="7">
        <f>AVERAGE(I17:I20)</f>
        <v>196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196</v>
      </c>
      <c r="E28" s="11">
        <f t="shared" si="0"/>
        <v>196</v>
      </c>
      <c r="F28" s="8">
        <f t="shared" si="3"/>
        <v>64</v>
      </c>
      <c r="G28" s="12" t="s">
        <v>51</v>
      </c>
      <c r="H28" s="37">
        <v>0</v>
      </c>
      <c r="I28" s="10">
        <v>196</v>
      </c>
      <c r="J28" s="8">
        <f t="shared" si="1"/>
        <v>196</v>
      </c>
      <c r="K28" s="2"/>
      <c r="L28" s="2" t="s">
        <v>37</v>
      </c>
      <c r="M28" s="7">
        <f>AVERAGE(H21:H24)</f>
        <v>0</v>
      </c>
      <c r="N28" s="7">
        <f>AVERAGE(I21:I24)</f>
        <v>196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196</v>
      </c>
      <c r="E29" s="11">
        <f t="shared" si="0"/>
        <v>196</v>
      </c>
      <c r="F29" s="8">
        <f t="shared" si="3"/>
        <v>65</v>
      </c>
      <c r="G29" s="12" t="s">
        <v>53</v>
      </c>
      <c r="H29" s="37">
        <v>0</v>
      </c>
      <c r="I29" s="10">
        <v>196</v>
      </c>
      <c r="J29" s="8">
        <f t="shared" si="1"/>
        <v>196</v>
      </c>
      <c r="K29" s="2"/>
      <c r="L29" s="2" t="s">
        <v>45</v>
      </c>
      <c r="M29" s="7">
        <f>AVERAGE(H25:H28)</f>
        <v>0</v>
      </c>
      <c r="N29" s="7">
        <f>AVERAGE(I25:I28)</f>
        <v>196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196</v>
      </c>
      <c r="E30" s="11">
        <f t="shared" si="0"/>
        <v>196</v>
      </c>
      <c r="F30" s="8">
        <f t="shared" si="3"/>
        <v>66</v>
      </c>
      <c r="G30" s="12" t="s">
        <v>55</v>
      </c>
      <c r="H30" s="37">
        <v>0</v>
      </c>
      <c r="I30" s="10">
        <v>196</v>
      </c>
      <c r="J30" s="8">
        <f t="shared" si="1"/>
        <v>196</v>
      </c>
      <c r="K30" s="2"/>
      <c r="L30" s="2" t="s">
        <v>53</v>
      </c>
      <c r="M30" s="7">
        <f>AVERAGE(H29:H32)</f>
        <v>0</v>
      </c>
      <c r="N30" s="7">
        <f>AVERAGE(I29:I32)</f>
        <v>196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196</v>
      </c>
      <c r="E31" s="11">
        <f t="shared" si="0"/>
        <v>196</v>
      </c>
      <c r="F31" s="8">
        <f t="shared" si="3"/>
        <v>67</v>
      </c>
      <c r="G31" s="12" t="s">
        <v>57</v>
      </c>
      <c r="H31" s="37">
        <v>0</v>
      </c>
      <c r="I31" s="10">
        <v>196</v>
      </c>
      <c r="J31" s="8">
        <f t="shared" si="1"/>
        <v>196</v>
      </c>
      <c r="K31" s="2"/>
      <c r="L31" s="2" t="s">
        <v>61</v>
      </c>
      <c r="M31" s="7">
        <f>AVERAGE(H33:H36)</f>
        <v>0</v>
      </c>
      <c r="N31" s="7">
        <f>AVERAGE(I33:I36)</f>
        <v>196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196</v>
      </c>
      <c r="E32" s="11">
        <f t="shared" si="0"/>
        <v>196</v>
      </c>
      <c r="F32" s="8">
        <f t="shared" si="3"/>
        <v>68</v>
      </c>
      <c r="G32" s="12" t="s">
        <v>59</v>
      </c>
      <c r="H32" s="37">
        <v>0</v>
      </c>
      <c r="I32" s="10">
        <v>196</v>
      </c>
      <c r="J32" s="8">
        <f t="shared" si="1"/>
        <v>196</v>
      </c>
      <c r="K32" s="2"/>
      <c r="L32" s="2" t="s">
        <v>69</v>
      </c>
      <c r="M32" s="7">
        <f>AVERAGE(H37:H40)</f>
        <v>0</v>
      </c>
      <c r="N32" s="7">
        <f>AVERAGE(I37:I40)</f>
        <v>196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196</v>
      </c>
      <c r="E33" s="11">
        <f t="shared" si="0"/>
        <v>196</v>
      </c>
      <c r="F33" s="8">
        <f t="shared" si="3"/>
        <v>69</v>
      </c>
      <c r="G33" s="12" t="s">
        <v>61</v>
      </c>
      <c r="H33" s="37">
        <v>0</v>
      </c>
      <c r="I33" s="10">
        <v>196</v>
      </c>
      <c r="J33" s="8">
        <f t="shared" si="1"/>
        <v>196</v>
      </c>
      <c r="K33" s="2"/>
      <c r="L33" s="2" t="s">
        <v>77</v>
      </c>
      <c r="M33" s="7">
        <f>AVERAGE(H41:H44)</f>
        <v>0</v>
      </c>
      <c r="N33" s="7">
        <f>AVERAGE(I41:I44)</f>
        <v>196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196</v>
      </c>
      <c r="E34" s="11">
        <f t="shared" si="0"/>
        <v>196</v>
      </c>
      <c r="F34" s="8">
        <f t="shared" si="3"/>
        <v>70</v>
      </c>
      <c r="G34" s="12" t="s">
        <v>63</v>
      </c>
      <c r="H34" s="37">
        <v>0</v>
      </c>
      <c r="I34" s="10">
        <v>196</v>
      </c>
      <c r="J34" s="8">
        <f t="shared" si="1"/>
        <v>196</v>
      </c>
      <c r="K34" s="2"/>
      <c r="L34" s="2" t="s">
        <v>85</v>
      </c>
      <c r="M34" s="7">
        <f>AVERAGE(H45:H48)</f>
        <v>0</v>
      </c>
      <c r="N34" s="7">
        <f>AVERAGE(I45:I48)</f>
        <v>196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196</v>
      </c>
      <c r="E35" s="11">
        <f t="shared" si="0"/>
        <v>196</v>
      </c>
      <c r="F35" s="8">
        <f t="shared" si="3"/>
        <v>71</v>
      </c>
      <c r="G35" s="12" t="s">
        <v>65</v>
      </c>
      <c r="H35" s="37">
        <v>0</v>
      </c>
      <c r="I35" s="10">
        <v>196</v>
      </c>
      <c r="J35" s="8">
        <f t="shared" si="1"/>
        <v>196</v>
      </c>
      <c r="K35" s="2"/>
      <c r="L35" s="2" t="s">
        <v>93</v>
      </c>
      <c r="M35" s="7">
        <f>AVERAGE(H49:H52)</f>
        <v>0</v>
      </c>
      <c r="N35" s="7">
        <f>AVERAGE(I49:I52)</f>
        <v>196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196</v>
      </c>
      <c r="E36" s="11">
        <f t="shared" si="0"/>
        <v>196</v>
      </c>
      <c r="F36" s="8">
        <f t="shared" si="3"/>
        <v>72</v>
      </c>
      <c r="G36" s="12" t="s">
        <v>67</v>
      </c>
      <c r="H36" s="37">
        <v>0</v>
      </c>
      <c r="I36" s="10">
        <v>196</v>
      </c>
      <c r="J36" s="8">
        <f t="shared" si="1"/>
        <v>196</v>
      </c>
      <c r="K36" s="2"/>
      <c r="L36" s="110" t="s">
        <v>101</v>
      </c>
      <c r="M36" s="7">
        <f>AVERAGE(H53:H56)</f>
        <v>0</v>
      </c>
      <c r="N36" s="7">
        <f>AVERAGE(I53:I56)</f>
        <v>196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196</v>
      </c>
      <c r="E37" s="11">
        <f t="shared" si="0"/>
        <v>196</v>
      </c>
      <c r="F37" s="8">
        <v>73</v>
      </c>
      <c r="G37" s="12" t="s">
        <v>69</v>
      </c>
      <c r="H37" s="37">
        <v>0</v>
      </c>
      <c r="I37" s="10">
        <v>196</v>
      </c>
      <c r="J37" s="8">
        <f t="shared" si="1"/>
        <v>196</v>
      </c>
      <c r="K37" s="2"/>
      <c r="L37" s="110" t="s">
        <v>109</v>
      </c>
      <c r="M37" s="7">
        <f>AVERAGE(H57:H60)</f>
        <v>0</v>
      </c>
      <c r="N37" s="7">
        <f>AVERAGE(I57:I60)</f>
        <v>196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196</v>
      </c>
      <c r="E38" s="8">
        <f t="shared" si="0"/>
        <v>196</v>
      </c>
      <c r="F38" s="8">
        <f t="shared" ref="F38:F60" si="5">F37+1</f>
        <v>74</v>
      </c>
      <c r="G38" s="12" t="s">
        <v>71</v>
      </c>
      <c r="H38" s="37">
        <v>0</v>
      </c>
      <c r="I38" s="10">
        <v>196</v>
      </c>
      <c r="J38" s="8">
        <f t="shared" si="1"/>
        <v>196</v>
      </c>
      <c r="K38" s="2"/>
      <c r="L38" s="110" t="s">
        <v>312</v>
      </c>
      <c r="M38" s="110">
        <f>AVERAGE(M14:M37)</f>
        <v>0</v>
      </c>
      <c r="N38" s="110">
        <f>AVERAGE(N14:N37)</f>
        <v>196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196</v>
      </c>
      <c r="E39" s="8">
        <f t="shared" si="0"/>
        <v>196</v>
      </c>
      <c r="F39" s="8">
        <f t="shared" si="5"/>
        <v>75</v>
      </c>
      <c r="G39" s="12" t="s">
        <v>73</v>
      </c>
      <c r="H39" s="37">
        <v>0</v>
      </c>
      <c r="I39" s="10">
        <v>196</v>
      </c>
      <c r="J39" s="8">
        <f t="shared" si="1"/>
        <v>196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196</v>
      </c>
      <c r="E40" s="8">
        <f t="shared" si="0"/>
        <v>196</v>
      </c>
      <c r="F40" s="8">
        <f t="shared" si="5"/>
        <v>76</v>
      </c>
      <c r="G40" s="12" t="s">
        <v>75</v>
      </c>
      <c r="H40" s="37">
        <v>0</v>
      </c>
      <c r="I40" s="10">
        <v>196</v>
      </c>
      <c r="J40" s="8">
        <f t="shared" si="1"/>
        <v>196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196</v>
      </c>
      <c r="E41" s="8">
        <f t="shared" si="0"/>
        <v>196</v>
      </c>
      <c r="F41" s="8">
        <f t="shared" si="5"/>
        <v>77</v>
      </c>
      <c r="G41" s="12" t="s">
        <v>77</v>
      </c>
      <c r="H41" s="37">
        <v>0</v>
      </c>
      <c r="I41" s="10">
        <v>196</v>
      </c>
      <c r="J41" s="8">
        <f t="shared" si="1"/>
        <v>196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196</v>
      </c>
      <c r="E42" s="8">
        <f t="shared" si="0"/>
        <v>196</v>
      </c>
      <c r="F42" s="8">
        <f t="shared" si="5"/>
        <v>78</v>
      </c>
      <c r="G42" s="12" t="s">
        <v>79</v>
      </c>
      <c r="H42" s="37">
        <v>0</v>
      </c>
      <c r="I42" s="10">
        <v>196</v>
      </c>
      <c r="J42" s="8">
        <f t="shared" si="1"/>
        <v>196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196</v>
      </c>
      <c r="E43" s="8">
        <f t="shared" si="0"/>
        <v>196</v>
      </c>
      <c r="F43" s="8">
        <f t="shared" si="5"/>
        <v>79</v>
      </c>
      <c r="G43" s="12" t="s">
        <v>81</v>
      </c>
      <c r="H43" s="37">
        <v>0</v>
      </c>
      <c r="I43" s="10">
        <v>196</v>
      </c>
      <c r="J43" s="8">
        <f t="shared" si="1"/>
        <v>196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196</v>
      </c>
      <c r="E44" s="8">
        <f t="shared" si="0"/>
        <v>196</v>
      </c>
      <c r="F44" s="8">
        <f t="shared" si="5"/>
        <v>80</v>
      </c>
      <c r="G44" s="12" t="s">
        <v>83</v>
      </c>
      <c r="H44" s="37">
        <v>0</v>
      </c>
      <c r="I44" s="10">
        <v>196</v>
      </c>
      <c r="J44" s="8">
        <f t="shared" si="1"/>
        <v>196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196</v>
      </c>
      <c r="E45" s="8">
        <f t="shared" si="0"/>
        <v>196</v>
      </c>
      <c r="F45" s="8">
        <f t="shared" si="5"/>
        <v>81</v>
      </c>
      <c r="G45" s="12" t="s">
        <v>85</v>
      </c>
      <c r="H45" s="37">
        <v>0</v>
      </c>
      <c r="I45" s="10">
        <v>196</v>
      </c>
      <c r="J45" s="8">
        <f t="shared" si="1"/>
        <v>196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196</v>
      </c>
      <c r="E46" s="8">
        <f t="shared" si="0"/>
        <v>196</v>
      </c>
      <c r="F46" s="8">
        <f t="shared" si="5"/>
        <v>82</v>
      </c>
      <c r="G46" s="12" t="s">
        <v>87</v>
      </c>
      <c r="H46" s="37">
        <v>0</v>
      </c>
      <c r="I46" s="10">
        <v>196</v>
      </c>
      <c r="J46" s="8">
        <f t="shared" si="1"/>
        <v>196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196</v>
      </c>
      <c r="E47" s="8">
        <f t="shared" si="0"/>
        <v>196</v>
      </c>
      <c r="F47" s="8">
        <f t="shared" si="5"/>
        <v>83</v>
      </c>
      <c r="G47" s="12" t="s">
        <v>89</v>
      </c>
      <c r="H47" s="37">
        <v>0</v>
      </c>
      <c r="I47" s="10">
        <v>196</v>
      </c>
      <c r="J47" s="8">
        <f t="shared" si="1"/>
        <v>196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196</v>
      </c>
      <c r="E48" s="8">
        <f t="shared" si="0"/>
        <v>196</v>
      </c>
      <c r="F48" s="8">
        <f t="shared" si="5"/>
        <v>84</v>
      </c>
      <c r="G48" s="12" t="s">
        <v>91</v>
      </c>
      <c r="H48" s="37">
        <v>0</v>
      </c>
      <c r="I48" s="10">
        <v>196</v>
      </c>
      <c r="J48" s="8">
        <f t="shared" si="1"/>
        <v>196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196</v>
      </c>
      <c r="E49" s="8">
        <f t="shared" si="0"/>
        <v>196</v>
      </c>
      <c r="F49" s="8">
        <f t="shared" si="5"/>
        <v>85</v>
      </c>
      <c r="G49" s="12" t="s">
        <v>93</v>
      </c>
      <c r="H49" s="37">
        <v>0</v>
      </c>
      <c r="I49" s="10">
        <v>196</v>
      </c>
      <c r="J49" s="8">
        <f t="shared" si="1"/>
        <v>196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196</v>
      </c>
      <c r="E50" s="8">
        <f t="shared" si="0"/>
        <v>196</v>
      </c>
      <c r="F50" s="8">
        <f t="shared" si="5"/>
        <v>86</v>
      </c>
      <c r="G50" s="12" t="s">
        <v>95</v>
      </c>
      <c r="H50" s="37">
        <v>0</v>
      </c>
      <c r="I50" s="10">
        <v>196</v>
      </c>
      <c r="J50" s="8">
        <f t="shared" si="1"/>
        <v>196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196</v>
      </c>
      <c r="E51" s="8">
        <f t="shared" si="0"/>
        <v>196</v>
      </c>
      <c r="F51" s="8">
        <f t="shared" si="5"/>
        <v>87</v>
      </c>
      <c r="G51" s="12" t="s">
        <v>97</v>
      </c>
      <c r="H51" s="37">
        <v>0</v>
      </c>
      <c r="I51" s="10">
        <v>196</v>
      </c>
      <c r="J51" s="8">
        <f t="shared" si="1"/>
        <v>196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196</v>
      </c>
      <c r="E52" s="8">
        <f t="shared" si="0"/>
        <v>196</v>
      </c>
      <c r="F52" s="8">
        <f t="shared" si="5"/>
        <v>88</v>
      </c>
      <c r="G52" s="12" t="s">
        <v>99</v>
      </c>
      <c r="H52" s="37">
        <v>0</v>
      </c>
      <c r="I52" s="10">
        <v>196</v>
      </c>
      <c r="J52" s="8">
        <f t="shared" si="1"/>
        <v>196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196</v>
      </c>
      <c r="E53" s="8">
        <f t="shared" si="0"/>
        <v>196</v>
      </c>
      <c r="F53" s="8">
        <f t="shared" si="5"/>
        <v>89</v>
      </c>
      <c r="G53" s="12" t="s">
        <v>101</v>
      </c>
      <c r="H53" s="37">
        <v>0</v>
      </c>
      <c r="I53" s="10">
        <v>196</v>
      </c>
      <c r="J53" s="8">
        <f t="shared" si="1"/>
        <v>196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196</v>
      </c>
      <c r="E54" s="8">
        <f t="shared" si="0"/>
        <v>196</v>
      </c>
      <c r="F54" s="8">
        <f t="shared" si="5"/>
        <v>90</v>
      </c>
      <c r="G54" s="12" t="s">
        <v>103</v>
      </c>
      <c r="H54" s="37">
        <v>0</v>
      </c>
      <c r="I54" s="10">
        <v>196</v>
      </c>
      <c r="J54" s="8">
        <f t="shared" si="1"/>
        <v>196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196</v>
      </c>
      <c r="E55" s="8">
        <f t="shared" si="0"/>
        <v>196</v>
      </c>
      <c r="F55" s="8">
        <f t="shared" si="5"/>
        <v>91</v>
      </c>
      <c r="G55" s="12" t="s">
        <v>105</v>
      </c>
      <c r="H55" s="37">
        <v>0</v>
      </c>
      <c r="I55" s="10">
        <v>196</v>
      </c>
      <c r="J55" s="8">
        <f t="shared" si="1"/>
        <v>196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196</v>
      </c>
      <c r="E56" s="8">
        <f t="shared" si="0"/>
        <v>196</v>
      </c>
      <c r="F56" s="8">
        <f t="shared" si="5"/>
        <v>92</v>
      </c>
      <c r="G56" s="12" t="s">
        <v>107</v>
      </c>
      <c r="H56" s="37">
        <v>0</v>
      </c>
      <c r="I56" s="10">
        <v>196</v>
      </c>
      <c r="J56" s="8">
        <f t="shared" si="1"/>
        <v>196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196</v>
      </c>
      <c r="E57" s="8">
        <f t="shared" si="0"/>
        <v>196</v>
      </c>
      <c r="F57" s="8">
        <f t="shared" si="5"/>
        <v>93</v>
      </c>
      <c r="G57" s="12" t="s">
        <v>109</v>
      </c>
      <c r="H57" s="37">
        <v>0</v>
      </c>
      <c r="I57" s="10">
        <v>196</v>
      </c>
      <c r="J57" s="8">
        <f t="shared" si="1"/>
        <v>196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196</v>
      </c>
      <c r="E58" s="8">
        <f t="shared" si="0"/>
        <v>196</v>
      </c>
      <c r="F58" s="8">
        <f t="shared" si="5"/>
        <v>94</v>
      </c>
      <c r="G58" s="12" t="s">
        <v>111</v>
      </c>
      <c r="H58" s="37">
        <v>0</v>
      </c>
      <c r="I58" s="10">
        <v>196</v>
      </c>
      <c r="J58" s="8">
        <f t="shared" si="1"/>
        <v>196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196</v>
      </c>
      <c r="E59" s="17">
        <f t="shared" si="0"/>
        <v>196</v>
      </c>
      <c r="F59" s="17">
        <f t="shared" si="5"/>
        <v>95</v>
      </c>
      <c r="G59" s="18" t="s">
        <v>113</v>
      </c>
      <c r="H59" s="37">
        <v>0</v>
      </c>
      <c r="I59" s="10">
        <v>196</v>
      </c>
      <c r="J59" s="17">
        <f t="shared" si="1"/>
        <v>196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196</v>
      </c>
      <c r="E60" s="17">
        <f t="shared" si="0"/>
        <v>196</v>
      </c>
      <c r="F60" s="17">
        <f t="shared" si="5"/>
        <v>96</v>
      </c>
      <c r="G60" s="18" t="s">
        <v>115</v>
      </c>
      <c r="H60" s="37">
        <v>0</v>
      </c>
      <c r="I60" s="10">
        <v>196</v>
      </c>
      <c r="J60" s="17">
        <f t="shared" si="1"/>
        <v>196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154</v>
      </c>
      <c r="F63" s="127"/>
      <c r="G63" s="128"/>
      <c r="H63" s="21">
        <v>0</v>
      </c>
      <c r="I63" s="21">
        <v>4.726</v>
      </c>
      <c r="J63" s="21">
        <f>H63+I63</f>
        <v>4.726</v>
      </c>
      <c r="K63" s="2"/>
      <c r="L63" s="22">
        <f>308+661.916</f>
        <v>969.91600000000005</v>
      </c>
      <c r="M63" s="32">
        <f>L63/1000</f>
        <v>0.969916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155</v>
      </c>
      <c r="F64" s="130"/>
      <c r="G64" s="131"/>
      <c r="H64" s="36">
        <f>K81</f>
        <v>0</v>
      </c>
      <c r="I64" s="36">
        <f>L81</f>
        <v>0.969916</v>
      </c>
      <c r="J64" s="36">
        <f>H64+I64</f>
        <v>0.969916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156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8.3000000000000004E-2</v>
      </c>
      <c r="N66" s="28">
        <v>0.55200000000000005</v>
      </c>
      <c r="O66" s="29">
        <f>M66+N66</f>
        <v>0.63500000000000001</v>
      </c>
      <c r="P66" s="29">
        <f>O66/J63*100</f>
        <v>13.436309775708846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5.024916000000001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0.20937150000000004</v>
      </c>
      <c r="O68" s="23"/>
      <c r="P68" s="32">
        <f>M68+N68</f>
        <v>0.20937150000000004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209.37150000000005</v>
      </c>
      <c r="O69" s="23"/>
      <c r="P69" s="29">
        <f>M69+N69</f>
        <v>209.37150000000005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46"/>
      <c r="F71" s="2"/>
      <c r="G71" s="2"/>
      <c r="H71" s="2"/>
      <c r="I71" s="2"/>
      <c r="J71" s="4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1.0255000000000001</v>
      </c>
      <c r="M80" s="32">
        <f>K80+L80</f>
        <v>1.0255000000000001</v>
      </c>
      <c r="N80" s="32">
        <f>M80-M63</f>
        <v>5.5584000000000078E-2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0.969916</v>
      </c>
      <c r="M81" s="32">
        <f>K81+L81</f>
        <v>0.969916</v>
      </c>
      <c r="N81" s="32">
        <f>N80/2</f>
        <v>2.7792000000000039E-2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6" workbookViewId="0">
      <selection activeCell="L11" sqref="L11:N38"/>
    </sheetView>
  </sheetViews>
  <sheetFormatPr defaultColWidth="14.42578125" defaultRowHeight="15" x14ac:dyDescent="0.25"/>
  <cols>
    <col min="1" max="1" width="10.5703125" style="49" customWidth="1"/>
    <col min="2" max="2" width="18.5703125" style="49" customWidth="1"/>
    <col min="3" max="4" width="12.7109375" style="49" customWidth="1"/>
    <col min="5" max="5" width="14.7109375" style="49" customWidth="1"/>
    <col min="6" max="6" width="12.42578125" style="49" customWidth="1"/>
    <col min="7" max="7" width="15.140625" style="49" customWidth="1"/>
    <col min="8" max="9" width="12.7109375" style="49" customWidth="1"/>
    <col min="10" max="10" width="15" style="49" customWidth="1"/>
    <col min="11" max="11" width="9.140625" style="49" customWidth="1"/>
    <col min="12" max="12" width="13" style="49" customWidth="1"/>
    <col min="13" max="13" width="12.7109375" style="49" customWidth="1"/>
    <col min="14" max="14" width="14.28515625" style="49" customWidth="1"/>
    <col min="15" max="15" width="7.85546875" style="49" customWidth="1"/>
    <col min="16" max="17" width="9.140625" style="49" customWidth="1"/>
    <col min="18" max="16384" width="14.42578125" style="49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157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169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161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194</v>
      </c>
      <c r="E13" s="11">
        <f t="shared" ref="E13:E60" si="0">SUM(C13,D13)</f>
        <v>194</v>
      </c>
      <c r="F13" s="8">
        <v>49</v>
      </c>
      <c r="G13" s="12" t="s">
        <v>21</v>
      </c>
      <c r="H13" s="37">
        <v>0</v>
      </c>
      <c r="I13" s="10">
        <v>194</v>
      </c>
      <c r="J13" s="8">
        <f t="shared" ref="J13:J60" si="1">SUM(H13,I13)</f>
        <v>194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194</v>
      </c>
      <c r="E14" s="11">
        <f t="shared" si="0"/>
        <v>194</v>
      </c>
      <c r="F14" s="8">
        <f t="shared" ref="F14:F36" si="3">F13+1</f>
        <v>50</v>
      </c>
      <c r="G14" s="12" t="s">
        <v>23</v>
      </c>
      <c r="H14" s="37">
        <v>0</v>
      </c>
      <c r="I14" s="10">
        <v>194</v>
      </c>
      <c r="J14" s="8">
        <f t="shared" si="1"/>
        <v>194</v>
      </c>
      <c r="K14" s="2"/>
      <c r="L14" s="2" t="s">
        <v>20</v>
      </c>
      <c r="M14" s="7">
        <f>AVERAGE(C13:C16)</f>
        <v>0</v>
      </c>
      <c r="N14" s="7">
        <f>AVERAGE(D13:D16)</f>
        <v>194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194</v>
      </c>
      <c r="E15" s="11">
        <f t="shared" si="0"/>
        <v>194</v>
      </c>
      <c r="F15" s="8">
        <f t="shared" si="3"/>
        <v>51</v>
      </c>
      <c r="G15" s="12" t="s">
        <v>25</v>
      </c>
      <c r="H15" s="37">
        <v>0</v>
      </c>
      <c r="I15" s="10">
        <v>194</v>
      </c>
      <c r="J15" s="8">
        <f t="shared" si="1"/>
        <v>194</v>
      </c>
      <c r="K15" s="2"/>
      <c r="L15" s="2" t="s">
        <v>28</v>
      </c>
      <c r="M15" s="7">
        <f>AVERAGE(C17:C20)</f>
        <v>0</v>
      </c>
      <c r="N15" s="7">
        <f>AVERAGE(D17:D20)</f>
        <v>194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194</v>
      </c>
      <c r="E16" s="11">
        <f t="shared" si="0"/>
        <v>194</v>
      </c>
      <c r="F16" s="8">
        <f t="shared" si="3"/>
        <v>52</v>
      </c>
      <c r="G16" s="12" t="s">
        <v>27</v>
      </c>
      <c r="H16" s="37">
        <v>0</v>
      </c>
      <c r="I16" s="10">
        <v>194</v>
      </c>
      <c r="J16" s="8">
        <f t="shared" si="1"/>
        <v>194</v>
      </c>
      <c r="K16" s="2"/>
      <c r="L16" s="2" t="s">
        <v>36</v>
      </c>
      <c r="M16" s="7">
        <f>AVERAGE(C21:C24)</f>
        <v>0</v>
      </c>
      <c r="N16" s="7">
        <f>AVERAGE(D21:D24)</f>
        <v>194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194</v>
      </c>
      <c r="E17" s="11">
        <f t="shared" si="0"/>
        <v>194</v>
      </c>
      <c r="F17" s="8">
        <f t="shared" si="3"/>
        <v>53</v>
      </c>
      <c r="G17" s="12" t="s">
        <v>29</v>
      </c>
      <c r="H17" s="37">
        <v>0</v>
      </c>
      <c r="I17" s="10">
        <v>194</v>
      </c>
      <c r="J17" s="8">
        <f t="shared" si="1"/>
        <v>194</v>
      </c>
      <c r="K17" s="2"/>
      <c r="L17" s="2" t="s">
        <v>44</v>
      </c>
      <c r="M17" s="7">
        <f>AVERAGE(C25:C28)</f>
        <v>0</v>
      </c>
      <c r="N17" s="7">
        <f>AVERAGE(D25:D28)</f>
        <v>194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194</v>
      </c>
      <c r="E18" s="11">
        <f t="shared" si="0"/>
        <v>194</v>
      </c>
      <c r="F18" s="8">
        <f t="shared" si="3"/>
        <v>54</v>
      </c>
      <c r="G18" s="12" t="s">
        <v>31</v>
      </c>
      <c r="H18" s="37">
        <v>0</v>
      </c>
      <c r="I18" s="10">
        <v>194</v>
      </c>
      <c r="J18" s="8">
        <f t="shared" si="1"/>
        <v>194</v>
      </c>
      <c r="K18" s="2"/>
      <c r="L18" s="2" t="s">
        <v>52</v>
      </c>
      <c r="M18" s="7">
        <f>AVERAGE(C29:C32)</f>
        <v>0</v>
      </c>
      <c r="N18" s="7">
        <f>AVERAGE(D29:D32)</f>
        <v>194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194</v>
      </c>
      <c r="E19" s="11">
        <f t="shared" si="0"/>
        <v>194</v>
      </c>
      <c r="F19" s="8">
        <f t="shared" si="3"/>
        <v>55</v>
      </c>
      <c r="G19" s="12" t="s">
        <v>33</v>
      </c>
      <c r="H19" s="37">
        <v>0</v>
      </c>
      <c r="I19" s="10">
        <v>194</v>
      </c>
      <c r="J19" s="8">
        <f t="shared" si="1"/>
        <v>194</v>
      </c>
      <c r="K19" s="2"/>
      <c r="L19" s="2" t="s">
        <v>60</v>
      </c>
      <c r="M19" s="7">
        <f>AVERAGE(C33:C36)</f>
        <v>0</v>
      </c>
      <c r="N19" s="7">
        <f>AVERAGE(D33:D36)</f>
        <v>194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194</v>
      </c>
      <c r="E20" s="11">
        <f t="shared" si="0"/>
        <v>194</v>
      </c>
      <c r="F20" s="8">
        <f t="shared" si="3"/>
        <v>56</v>
      </c>
      <c r="G20" s="12" t="s">
        <v>35</v>
      </c>
      <c r="H20" s="37">
        <v>0</v>
      </c>
      <c r="I20" s="10">
        <v>194</v>
      </c>
      <c r="J20" s="8">
        <f t="shared" si="1"/>
        <v>194</v>
      </c>
      <c r="K20" s="2"/>
      <c r="L20" s="2" t="s">
        <v>68</v>
      </c>
      <c r="M20" s="7">
        <f>AVERAGE(C37:C40)</f>
        <v>0</v>
      </c>
      <c r="N20" s="7">
        <f>AVERAGE(D37:D40)</f>
        <v>194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194</v>
      </c>
      <c r="E21" s="11">
        <f t="shared" si="0"/>
        <v>194</v>
      </c>
      <c r="F21" s="8">
        <f t="shared" si="3"/>
        <v>57</v>
      </c>
      <c r="G21" s="12" t="s">
        <v>37</v>
      </c>
      <c r="H21" s="37">
        <v>0</v>
      </c>
      <c r="I21" s="10">
        <v>194</v>
      </c>
      <c r="J21" s="8">
        <f t="shared" si="1"/>
        <v>194</v>
      </c>
      <c r="K21" s="2"/>
      <c r="L21" s="2" t="s">
        <v>76</v>
      </c>
      <c r="M21" s="7">
        <f>AVERAGE(C41:C44)</f>
        <v>0</v>
      </c>
      <c r="N21" s="7">
        <f>AVERAGE(D41:D44)</f>
        <v>194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194</v>
      </c>
      <c r="E22" s="11">
        <f t="shared" si="0"/>
        <v>194</v>
      </c>
      <c r="F22" s="8">
        <f t="shared" si="3"/>
        <v>58</v>
      </c>
      <c r="G22" s="12" t="s">
        <v>39</v>
      </c>
      <c r="H22" s="37">
        <v>0</v>
      </c>
      <c r="I22" s="10">
        <v>194</v>
      </c>
      <c r="J22" s="8">
        <f t="shared" si="1"/>
        <v>194</v>
      </c>
      <c r="K22" s="2"/>
      <c r="L22" s="2" t="s">
        <v>84</v>
      </c>
      <c r="M22" s="7">
        <f>AVERAGE(C45:C48)</f>
        <v>0</v>
      </c>
      <c r="N22" s="7">
        <f>AVERAGE(D45:D48)</f>
        <v>194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194</v>
      </c>
      <c r="E23" s="11">
        <f t="shared" si="0"/>
        <v>194</v>
      </c>
      <c r="F23" s="8">
        <f t="shared" si="3"/>
        <v>59</v>
      </c>
      <c r="G23" s="12" t="s">
        <v>41</v>
      </c>
      <c r="H23" s="37">
        <v>0</v>
      </c>
      <c r="I23" s="10">
        <v>194</v>
      </c>
      <c r="J23" s="8">
        <f t="shared" si="1"/>
        <v>194</v>
      </c>
      <c r="K23" s="2"/>
      <c r="L23" s="2" t="s">
        <v>92</v>
      </c>
      <c r="M23" s="7">
        <f>AVERAGE(C49:C52)</f>
        <v>0</v>
      </c>
      <c r="N23" s="7">
        <f>AVERAGE(D49:D52)</f>
        <v>194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194</v>
      </c>
      <c r="E24" s="11">
        <f t="shared" si="0"/>
        <v>194</v>
      </c>
      <c r="F24" s="8">
        <f t="shared" si="3"/>
        <v>60</v>
      </c>
      <c r="G24" s="12" t="s">
        <v>43</v>
      </c>
      <c r="H24" s="37">
        <v>0</v>
      </c>
      <c r="I24" s="10">
        <v>194</v>
      </c>
      <c r="J24" s="8">
        <f t="shared" si="1"/>
        <v>194</v>
      </c>
      <c r="K24" s="2"/>
      <c r="L24" s="13" t="s">
        <v>100</v>
      </c>
      <c r="M24" s="7">
        <f>AVERAGE(C53:C56)</f>
        <v>0</v>
      </c>
      <c r="N24" s="7">
        <f>AVERAGE(D53:D56)</f>
        <v>194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194</v>
      </c>
      <c r="E25" s="11">
        <f t="shared" si="0"/>
        <v>194</v>
      </c>
      <c r="F25" s="8">
        <f t="shared" si="3"/>
        <v>61</v>
      </c>
      <c r="G25" s="12" t="s">
        <v>45</v>
      </c>
      <c r="H25" s="37">
        <v>0</v>
      </c>
      <c r="I25" s="10">
        <v>194</v>
      </c>
      <c r="J25" s="8">
        <f t="shared" si="1"/>
        <v>194</v>
      </c>
      <c r="K25" s="2"/>
      <c r="L25" s="16" t="s">
        <v>108</v>
      </c>
      <c r="M25" s="7">
        <f>AVERAGE(C57:C60)</f>
        <v>0</v>
      </c>
      <c r="N25" s="7">
        <f>AVERAGE(D57:D60)</f>
        <v>194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194</v>
      </c>
      <c r="E26" s="11">
        <f t="shared" si="0"/>
        <v>194</v>
      </c>
      <c r="F26" s="8">
        <f t="shared" si="3"/>
        <v>62</v>
      </c>
      <c r="G26" s="12" t="s">
        <v>47</v>
      </c>
      <c r="H26" s="37">
        <v>0</v>
      </c>
      <c r="I26" s="10">
        <v>194</v>
      </c>
      <c r="J26" s="8">
        <f t="shared" si="1"/>
        <v>194</v>
      </c>
      <c r="K26" s="2"/>
      <c r="L26" s="16" t="s">
        <v>21</v>
      </c>
      <c r="M26" s="7">
        <f>AVERAGE(H13:H16)</f>
        <v>0</v>
      </c>
      <c r="N26" s="7">
        <f>AVERAGE(I13:I16)</f>
        <v>194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194</v>
      </c>
      <c r="E27" s="11">
        <f t="shared" si="0"/>
        <v>194</v>
      </c>
      <c r="F27" s="8">
        <f t="shared" si="3"/>
        <v>63</v>
      </c>
      <c r="G27" s="12" t="s">
        <v>49</v>
      </c>
      <c r="H27" s="37">
        <v>0</v>
      </c>
      <c r="I27" s="10">
        <v>194</v>
      </c>
      <c r="J27" s="8">
        <f t="shared" si="1"/>
        <v>194</v>
      </c>
      <c r="K27" s="2"/>
      <c r="L27" s="24" t="s">
        <v>29</v>
      </c>
      <c r="M27" s="7">
        <f>AVERAGE(H17:H20)</f>
        <v>0</v>
      </c>
      <c r="N27" s="7">
        <f>AVERAGE(I17:I20)</f>
        <v>194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194</v>
      </c>
      <c r="E28" s="11">
        <f t="shared" si="0"/>
        <v>194</v>
      </c>
      <c r="F28" s="8">
        <f t="shared" si="3"/>
        <v>64</v>
      </c>
      <c r="G28" s="12" t="s">
        <v>51</v>
      </c>
      <c r="H28" s="37">
        <v>0</v>
      </c>
      <c r="I28" s="10">
        <v>194</v>
      </c>
      <c r="J28" s="8">
        <f t="shared" si="1"/>
        <v>194</v>
      </c>
      <c r="K28" s="2"/>
      <c r="L28" s="2" t="s">
        <v>37</v>
      </c>
      <c r="M28" s="7">
        <f>AVERAGE(H21:H24)</f>
        <v>0</v>
      </c>
      <c r="N28" s="7">
        <f>AVERAGE(I21:I24)</f>
        <v>194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194</v>
      </c>
      <c r="E29" s="11">
        <f t="shared" si="0"/>
        <v>194</v>
      </c>
      <c r="F29" s="8">
        <f t="shared" si="3"/>
        <v>65</v>
      </c>
      <c r="G29" s="12" t="s">
        <v>53</v>
      </c>
      <c r="H29" s="37">
        <v>0</v>
      </c>
      <c r="I29" s="10">
        <v>194</v>
      </c>
      <c r="J29" s="8">
        <f t="shared" si="1"/>
        <v>194</v>
      </c>
      <c r="K29" s="2"/>
      <c r="L29" s="2" t="s">
        <v>45</v>
      </c>
      <c r="M29" s="7">
        <f>AVERAGE(H25:H28)</f>
        <v>0</v>
      </c>
      <c r="N29" s="7">
        <f>AVERAGE(I25:I28)</f>
        <v>194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194</v>
      </c>
      <c r="E30" s="11">
        <f t="shared" si="0"/>
        <v>194</v>
      </c>
      <c r="F30" s="8">
        <f t="shared" si="3"/>
        <v>66</v>
      </c>
      <c r="G30" s="12" t="s">
        <v>55</v>
      </c>
      <c r="H30" s="37">
        <v>0</v>
      </c>
      <c r="I30" s="10">
        <v>194</v>
      </c>
      <c r="J30" s="8">
        <f t="shared" si="1"/>
        <v>194</v>
      </c>
      <c r="K30" s="2"/>
      <c r="L30" s="2" t="s">
        <v>53</v>
      </c>
      <c r="M30" s="7">
        <f>AVERAGE(H29:H32)</f>
        <v>0</v>
      </c>
      <c r="N30" s="7">
        <f>AVERAGE(I29:I32)</f>
        <v>194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194</v>
      </c>
      <c r="E31" s="11">
        <f t="shared" si="0"/>
        <v>194</v>
      </c>
      <c r="F31" s="8">
        <f t="shared" si="3"/>
        <v>67</v>
      </c>
      <c r="G31" s="12" t="s">
        <v>57</v>
      </c>
      <c r="H31" s="37">
        <v>0</v>
      </c>
      <c r="I31" s="10">
        <v>194</v>
      </c>
      <c r="J31" s="8">
        <f t="shared" si="1"/>
        <v>194</v>
      </c>
      <c r="K31" s="2"/>
      <c r="L31" s="2" t="s">
        <v>61</v>
      </c>
      <c r="M31" s="7">
        <f>AVERAGE(H33:H36)</f>
        <v>0</v>
      </c>
      <c r="N31" s="7">
        <f>AVERAGE(I33:I36)</f>
        <v>194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194</v>
      </c>
      <c r="E32" s="11">
        <f t="shared" si="0"/>
        <v>194</v>
      </c>
      <c r="F32" s="8">
        <f t="shared" si="3"/>
        <v>68</v>
      </c>
      <c r="G32" s="12" t="s">
        <v>59</v>
      </c>
      <c r="H32" s="37">
        <v>0</v>
      </c>
      <c r="I32" s="10">
        <v>194</v>
      </c>
      <c r="J32" s="8">
        <f t="shared" si="1"/>
        <v>194</v>
      </c>
      <c r="K32" s="2"/>
      <c r="L32" s="2" t="s">
        <v>69</v>
      </c>
      <c r="M32" s="7">
        <f>AVERAGE(H37:H40)</f>
        <v>0</v>
      </c>
      <c r="N32" s="7">
        <f>AVERAGE(I37:I40)</f>
        <v>194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194</v>
      </c>
      <c r="E33" s="11">
        <f t="shared" si="0"/>
        <v>194</v>
      </c>
      <c r="F33" s="8">
        <f t="shared" si="3"/>
        <v>69</v>
      </c>
      <c r="G33" s="12" t="s">
        <v>61</v>
      </c>
      <c r="H33" s="37">
        <v>0</v>
      </c>
      <c r="I33" s="10">
        <v>194</v>
      </c>
      <c r="J33" s="8">
        <f t="shared" si="1"/>
        <v>194</v>
      </c>
      <c r="K33" s="2"/>
      <c r="L33" s="2" t="s">
        <v>77</v>
      </c>
      <c r="M33" s="7">
        <f>AVERAGE(H41:H44)</f>
        <v>0</v>
      </c>
      <c r="N33" s="7">
        <f>AVERAGE(I41:I44)</f>
        <v>194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194</v>
      </c>
      <c r="E34" s="11">
        <f t="shared" si="0"/>
        <v>194</v>
      </c>
      <c r="F34" s="8">
        <f t="shared" si="3"/>
        <v>70</v>
      </c>
      <c r="G34" s="12" t="s">
        <v>63</v>
      </c>
      <c r="H34" s="37">
        <v>0</v>
      </c>
      <c r="I34" s="10">
        <v>194</v>
      </c>
      <c r="J34" s="8">
        <f t="shared" si="1"/>
        <v>194</v>
      </c>
      <c r="K34" s="2"/>
      <c r="L34" s="2" t="s">
        <v>85</v>
      </c>
      <c r="M34" s="7">
        <f>AVERAGE(H45:H48)</f>
        <v>0</v>
      </c>
      <c r="N34" s="7">
        <f>AVERAGE(I45:I48)</f>
        <v>194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194</v>
      </c>
      <c r="E35" s="11">
        <f t="shared" si="0"/>
        <v>194</v>
      </c>
      <c r="F35" s="8">
        <f t="shared" si="3"/>
        <v>71</v>
      </c>
      <c r="G35" s="12" t="s">
        <v>65</v>
      </c>
      <c r="H35" s="37">
        <v>0</v>
      </c>
      <c r="I35" s="10">
        <v>194</v>
      </c>
      <c r="J35" s="8">
        <f t="shared" si="1"/>
        <v>194</v>
      </c>
      <c r="K35" s="2"/>
      <c r="L35" s="2" t="s">
        <v>93</v>
      </c>
      <c r="M35" s="7">
        <f>AVERAGE(H49:H52)</f>
        <v>0</v>
      </c>
      <c r="N35" s="7">
        <f>AVERAGE(I49:I52)</f>
        <v>194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194</v>
      </c>
      <c r="E36" s="11">
        <f t="shared" si="0"/>
        <v>194</v>
      </c>
      <c r="F36" s="8">
        <f t="shared" si="3"/>
        <v>72</v>
      </c>
      <c r="G36" s="12" t="s">
        <v>67</v>
      </c>
      <c r="H36" s="37">
        <v>0</v>
      </c>
      <c r="I36" s="10">
        <v>194</v>
      </c>
      <c r="J36" s="8">
        <f t="shared" si="1"/>
        <v>194</v>
      </c>
      <c r="K36" s="2"/>
      <c r="L36" s="110" t="s">
        <v>101</v>
      </c>
      <c r="M36" s="7">
        <f>AVERAGE(H53:H56)</f>
        <v>0</v>
      </c>
      <c r="N36" s="7">
        <f>AVERAGE(I53:I56)</f>
        <v>194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194</v>
      </c>
      <c r="E37" s="11">
        <f t="shared" si="0"/>
        <v>194</v>
      </c>
      <c r="F37" s="8">
        <v>73</v>
      </c>
      <c r="G37" s="12" t="s">
        <v>69</v>
      </c>
      <c r="H37" s="37">
        <v>0</v>
      </c>
      <c r="I37" s="10">
        <v>194</v>
      </c>
      <c r="J37" s="8">
        <f t="shared" si="1"/>
        <v>194</v>
      </c>
      <c r="K37" s="2"/>
      <c r="L37" s="110" t="s">
        <v>109</v>
      </c>
      <c r="M37" s="7">
        <f>AVERAGE(H57:H60)</f>
        <v>0</v>
      </c>
      <c r="N37" s="7">
        <f>AVERAGE(I57:I60)</f>
        <v>194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194</v>
      </c>
      <c r="E38" s="8">
        <f t="shared" si="0"/>
        <v>194</v>
      </c>
      <c r="F38" s="8">
        <f t="shared" ref="F38:F60" si="5">F37+1</f>
        <v>74</v>
      </c>
      <c r="G38" s="12" t="s">
        <v>71</v>
      </c>
      <c r="H38" s="37">
        <v>0</v>
      </c>
      <c r="I38" s="10">
        <v>194</v>
      </c>
      <c r="J38" s="8">
        <f t="shared" si="1"/>
        <v>194</v>
      </c>
      <c r="K38" s="2"/>
      <c r="L38" s="110" t="s">
        <v>312</v>
      </c>
      <c r="M38" s="110">
        <f>AVERAGE(M14:M37)</f>
        <v>0</v>
      </c>
      <c r="N38" s="110">
        <f>AVERAGE(N14:N37)</f>
        <v>194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194</v>
      </c>
      <c r="E39" s="8">
        <f t="shared" si="0"/>
        <v>194</v>
      </c>
      <c r="F39" s="8">
        <f t="shared" si="5"/>
        <v>75</v>
      </c>
      <c r="G39" s="12" t="s">
        <v>73</v>
      </c>
      <c r="H39" s="37">
        <v>0</v>
      </c>
      <c r="I39" s="10">
        <v>194</v>
      </c>
      <c r="J39" s="8">
        <f t="shared" si="1"/>
        <v>194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194</v>
      </c>
      <c r="E40" s="8">
        <f t="shared" si="0"/>
        <v>194</v>
      </c>
      <c r="F40" s="8">
        <f t="shared" si="5"/>
        <v>76</v>
      </c>
      <c r="G40" s="12" t="s">
        <v>75</v>
      </c>
      <c r="H40" s="37">
        <v>0</v>
      </c>
      <c r="I40" s="10">
        <v>194</v>
      </c>
      <c r="J40" s="8">
        <f t="shared" si="1"/>
        <v>194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194</v>
      </c>
      <c r="E41" s="8">
        <f t="shared" si="0"/>
        <v>194</v>
      </c>
      <c r="F41" s="8">
        <f t="shared" si="5"/>
        <v>77</v>
      </c>
      <c r="G41" s="12" t="s">
        <v>77</v>
      </c>
      <c r="H41" s="37">
        <v>0</v>
      </c>
      <c r="I41" s="10">
        <v>194</v>
      </c>
      <c r="J41" s="8">
        <f t="shared" si="1"/>
        <v>194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194</v>
      </c>
      <c r="E42" s="8">
        <f t="shared" si="0"/>
        <v>194</v>
      </c>
      <c r="F42" s="8">
        <f t="shared" si="5"/>
        <v>78</v>
      </c>
      <c r="G42" s="12" t="s">
        <v>79</v>
      </c>
      <c r="H42" s="37">
        <v>0</v>
      </c>
      <c r="I42" s="10">
        <v>194</v>
      </c>
      <c r="J42" s="8">
        <f t="shared" si="1"/>
        <v>194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194</v>
      </c>
      <c r="E43" s="8">
        <f t="shared" si="0"/>
        <v>194</v>
      </c>
      <c r="F43" s="8">
        <f t="shared" si="5"/>
        <v>79</v>
      </c>
      <c r="G43" s="12" t="s">
        <v>81</v>
      </c>
      <c r="H43" s="37">
        <v>0</v>
      </c>
      <c r="I43" s="10">
        <v>194</v>
      </c>
      <c r="J43" s="8">
        <f t="shared" si="1"/>
        <v>194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194</v>
      </c>
      <c r="E44" s="8">
        <f t="shared" si="0"/>
        <v>194</v>
      </c>
      <c r="F44" s="8">
        <f t="shared" si="5"/>
        <v>80</v>
      </c>
      <c r="G44" s="12" t="s">
        <v>83</v>
      </c>
      <c r="H44" s="37">
        <v>0</v>
      </c>
      <c r="I44" s="10">
        <v>194</v>
      </c>
      <c r="J44" s="8">
        <f t="shared" si="1"/>
        <v>194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194</v>
      </c>
      <c r="E45" s="8">
        <f t="shared" si="0"/>
        <v>194</v>
      </c>
      <c r="F45" s="8">
        <f t="shared" si="5"/>
        <v>81</v>
      </c>
      <c r="G45" s="12" t="s">
        <v>85</v>
      </c>
      <c r="H45" s="37">
        <v>0</v>
      </c>
      <c r="I45" s="10">
        <v>194</v>
      </c>
      <c r="J45" s="8">
        <f t="shared" si="1"/>
        <v>194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194</v>
      </c>
      <c r="E46" s="8">
        <f t="shared" si="0"/>
        <v>194</v>
      </c>
      <c r="F46" s="8">
        <f t="shared" si="5"/>
        <v>82</v>
      </c>
      <c r="G46" s="12" t="s">
        <v>87</v>
      </c>
      <c r="H46" s="37">
        <v>0</v>
      </c>
      <c r="I46" s="10">
        <v>194</v>
      </c>
      <c r="J46" s="8">
        <f t="shared" si="1"/>
        <v>194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194</v>
      </c>
      <c r="E47" s="8">
        <f t="shared" si="0"/>
        <v>194</v>
      </c>
      <c r="F47" s="8">
        <f t="shared" si="5"/>
        <v>83</v>
      </c>
      <c r="G47" s="12" t="s">
        <v>89</v>
      </c>
      <c r="H47" s="37">
        <v>0</v>
      </c>
      <c r="I47" s="10">
        <v>194</v>
      </c>
      <c r="J47" s="8">
        <f t="shared" si="1"/>
        <v>194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194</v>
      </c>
      <c r="E48" s="8">
        <f t="shared" si="0"/>
        <v>194</v>
      </c>
      <c r="F48" s="8">
        <f t="shared" si="5"/>
        <v>84</v>
      </c>
      <c r="G48" s="12" t="s">
        <v>91</v>
      </c>
      <c r="H48" s="37">
        <v>0</v>
      </c>
      <c r="I48" s="10">
        <v>194</v>
      </c>
      <c r="J48" s="8">
        <f t="shared" si="1"/>
        <v>194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194</v>
      </c>
      <c r="E49" s="8">
        <f t="shared" si="0"/>
        <v>194</v>
      </c>
      <c r="F49" s="8">
        <f t="shared" si="5"/>
        <v>85</v>
      </c>
      <c r="G49" s="12" t="s">
        <v>93</v>
      </c>
      <c r="H49" s="37">
        <v>0</v>
      </c>
      <c r="I49" s="10">
        <v>194</v>
      </c>
      <c r="J49" s="8">
        <f t="shared" si="1"/>
        <v>194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194</v>
      </c>
      <c r="E50" s="8">
        <f t="shared" si="0"/>
        <v>194</v>
      </c>
      <c r="F50" s="8">
        <f t="shared" si="5"/>
        <v>86</v>
      </c>
      <c r="G50" s="12" t="s">
        <v>95</v>
      </c>
      <c r="H50" s="37">
        <v>0</v>
      </c>
      <c r="I50" s="10">
        <v>194</v>
      </c>
      <c r="J50" s="8">
        <f t="shared" si="1"/>
        <v>194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194</v>
      </c>
      <c r="E51" s="8">
        <f t="shared" si="0"/>
        <v>194</v>
      </c>
      <c r="F51" s="8">
        <f t="shared" si="5"/>
        <v>87</v>
      </c>
      <c r="G51" s="12" t="s">
        <v>97</v>
      </c>
      <c r="H51" s="37">
        <v>0</v>
      </c>
      <c r="I51" s="10">
        <v>194</v>
      </c>
      <c r="J51" s="8">
        <f t="shared" si="1"/>
        <v>194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194</v>
      </c>
      <c r="E52" s="8">
        <f t="shared" si="0"/>
        <v>194</v>
      </c>
      <c r="F52" s="8">
        <f t="shared" si="5"/>
        <v>88</v>
      </c>
      <c r="G52" s="12" t="s">
        <v>99</v>
      </c>
      <c r="H52" s="37">
        <v>0</v>
      </c>
      <c r="I52" s="10">
        <v>194</v>
      </c>
      <c r="J52" s="8">
        <f t="shared" si="1"/>
        <v>194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194</v>
      </c>
      <c r="E53" s="8">
        <f t="shared" si="0"/>
        <v>194</v>
      </c>
      <c r="F53" s="8">
        <f t="shared" si="5"/>
        <v>89</v>
      </c>
      <c r="G53" s="12" t="s">
        <v>101</v>
      </c>
      <c r="H53" s="37">
        <v>0</v>
      </c>
      <c r="I53" s="10">
        <v>194</v>
      </c>
      <c r="J53" s="8">
        <f t="shared" si="1"/>
        <v>194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194</v>
      </c>
      <c r="E54" s="8">
        <f t="shared" si="0"/>
        <v>194</v>
      </c>
      <c r="F54" s="8">
        <f t="shared" si="5"/>
        <v>90</v>
      </c>
      <c r="G54" s="12" t="s">
        <v>103</v>
      </c>
      <c r="H54" s="37">
        <v>0</v>
      </c>
      <c r="I54" s="10">
        <v>194</v>
      </c>
      <c r="J54" s="8">
        <f t="shared" si="1"/>
        <v>194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194</v>
      </c>
      <c r="E55" s="8">
        <f t="shared" si="0"/>
        <v>194</v>
      </c>
      <c r="F55" s="8">
        <f t="shared" si="5"/>
        <v>91</v>
      </c>
      <c r="G55" s="12" t="s">
        <v>105</v>
      </c>
      <c r="H55" s="37">
        <v>0</v>
      </c>
      <c r="I55" s="10">
        <v>194</v>
      </c>
      <c r="J55" s="8">
        <f t="shared" si="1"/>
        <v>194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194</v>
      </c>
      <c r="E56" s="8">
        <f t="shared" si="0"/>
        <v>194</v>
      </c>
      <c r="F56" s="8">
        <f t="shared" si="5"/>
        <v>92</v>
      </c>
      <c r="G56" s="12" t="s">
        <v>107</v>
      </c>
      <c r="H56" s="37">
        <v>0</v>
      </c>
      <c r="I56" s="10">
        <v>194</v>
      </c>
      <c r="J56" s="8">
        <f t="shared" si="1"/>
        <v>194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194</v>
      </c>
      <c r="E57" s="8">
        <f t="shared" si="0"/>
        <v>194</v>
      </c>
      <c r="F57" s="8">
        <f t="shared" si="5"/>
        <v>93</v>
      </c>
      <c r="G57" s="12" t="s">
        <v>109</v>
      </c>
      <c r="H57" s="37">
        <v>0</v>
      </c>
      <c r="I57" s="10">
        <v>194</v>
      </c>
      <c r="J57" s="8">
        <f t="shared" si="1"/>
        <v>194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194</v>
      </c>
      <c r="E58" s="8">
        <f t="shared" si="0"/>
        <v>194</v>
      </c>
      <c r="F58" s="8">
        <f t="shared" si="5"/>
        <v>94</v>
      </c>
      <c r="G58" s="12" t="s">
        <v>111</v>
      </c>
      <c r="H58" s="37">
        <v>0</v>
      </c>
      <c r="I58" s="10">
        <v>194</v>
      </c>
      <c r="J58" s="8">
        <f t="shared" si="1"/>
        <v>194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194</v>
      </c>
      <c r="E59" s="17">
        <f t="shared" si="0"/>
        <v>194</v>
      </c>
      <c r="F59" s="17">
        <f t="shared" si="5"/>
        <v>95</v>
      </c>
      <c r="G59" s="18" t="s">
        <v>113</v>
      </c>
      <c r="H59" s="37">
        <v>0</v>
      </c>
      <c r="I59" s="10">
        <v>194</v>
      </c>
      <c r="J59" s="17">
        <f t="shared" si="1"/>
        <v>194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194</v>
      </c>
      <c r="E60" s="17">
        <f t="shared" si="0"/>
        <v>194</v>
      </c>
      <c r="F60" s="17">
        <f t="shared" si="5"/>
        <v>96</v>
      </c>
      <c r="G60" s="18" t="s">
        <v>115</v>
      </c>
      <c r="H60" s="37">
        <v>0</v>
      </c>
      <c r="I60" s="10">
        <v>194</v>
      </c>
      <c r="J60" s="17">
        <f t="shared" si="1"/>
        <v>194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158</v>
      </c>
      <c r="F63" s="127"/>
      <c r="G63" s="128"/>
      <c r="H63" s="21">
        <v>0</v>
      </c>
      <c r="I63" s="21">
        <v>4.7640000000000002</v>
      </c>
      <c r="J63" s="21">
        <f>H63+I63</f>
        <v>4.7640000000000002</v>
      </c>
      <c r="K63" s="2"/>
      <c r="L63" s="22">
        <v>932.16600000000005</v>
      </c>
      <c r="M63" s="32">
        <f>L63/1000</f>
        <v>0.93216600000000005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159</v>
      </c>
      <c r="F64" s="130"/>
      <c r="G64" s="131"/>
      <c r="H64" s="36">
        <f>K81</f>
        <v>0</v>
      </c>
      <c r="I64" s="36">
        <f>L81</f>
        <v>0.93216600000000005</v>
      </c>
      <c r="J64" s="36">
        <f>H64+I64</f>
        <v>0.93216600000000005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160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7.5999999999999998E-2</v>
      </c>
      <c r="N66" s="28">
        <v>0.46300000000000002</v>
      </c>
      <c r="O66" s="29">
        <f>M66+N66</f>
        <v>0.53900000000000003</v>
      </c>
      <c r="P66" s="29">
        <f>O66/J63*100</f>
        <v>11.314021830394626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5.1211660000000006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0.2133819166666667</v>
      </c>
      <c r="O68" s="23"/>
      <c r="P68" s="32">
        <f>M68+N68</f>
        <v>0.2133819166666667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213.38191666666671</v>
      </c>
      <c r="O69" s="23"/>
      <c r="P69" s="29">
        <f>M69+N69</f>
        <v>213.38191666666671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48"/>
      <c r="F71" s="2"/>
      <c r="G71" s="2"/>
      <c r="H71" s="2"/>
      <c r="I71" s="2"/>
      <c r="J71" s="4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0.9718</v>
      </c>
      <c r="M80" s="32">
        <f>K80+L80</f>
        <v>0.9718</v>
      </c>
      <c r="N80" s="32">
        <f>M80-M63</f>
        <v>3.9633999999999947E-2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0.93216600000000005</v>
      </c>
      <c r="M81" s="32">
        <f>K81+L81</f>
        <v>0.93216600000000005</v>
      </c>
      <c r="N81" s="32">
        <f>N80/2</f>
        <v>1.9816999999999974E-2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1" customWidth="1"/>
    <col min="2" max="2" width="18.5703125" style="51" customWidth="1"/>
    <col min="3" max="4" width="12.7109375" style="51" customWidth="1"/>
    <col min="5" max="5" width="14.7109375" style="51" customWidth="1"/>
    <col min="6" max="6" width="12.42578125" style="51" customWidth="1"/>
    <col min="7" max="7" width="15.140625" style="51" customWidth="1"/>
    <col min="8" max="9" width="12.7109375" style="51" customWidth="1"/>
    <col min="10" max="10" width="15" style="51" customWidth="1"/>
    <col min="11" max="11" width="9.140625" style="51" customWidth="1"/>
    <col min="12" max="12" width="13" style="51" customWidth="1"/>
    <col min="13" max="13" width="12.7109375" style="51" customWidth="1"/>
    <col min="14" max="14" width="14.28515625" style="51" customWidth="1"/>
    <col min="15" max="15" width="7.85546875" style="51" customWidth="1"/>
    <col min="16" max="17" width="9.140625" style="51" customWidth="1"/>
    <col min="18" max="16384" width="14.42578125" style="51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162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174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163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188</v>
      </c>
      <c r="E13" s="11">
        <f t="shared" ref="E13:E60" si="0">SUM(C13,D13)</f>
        <v>188</v>
      </c>
      <c r="F13" s="8">
        <v>49</v>
      </c>
      <c r="G13" s="12" t="s">
        <v>21</v>
      </c>
      <c r="H13" s="37">
        <v>0</v>
      </c>
      <c r="I13" s="10">
        <v>188</v>
      </c>
      <c r="J13" s="8">
        <f t="shared" ref="J13:J60" si="1">SUM(H13,I13)</f>
        <v>188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188</v>
      </c>
      <c r="E14" s="11">
        <f t="shared" si="0"/>
        <v>188</v>
      </c>
      <c r="F14" s="8">
        <f t="shared" ref="F14:F36" si="3">F13+1</f>
        <v>50</v>
      </c>
      <c r="G14" s="12" t="s">
        <v>23</v>
      </c>
      <c r="H14" s="37">
        <v>0</v>
      </c>
      <c r="I14" s="10">
        <v>188</v>
      </c>
      <c r="J14" s="8">
        <f t="shared" si="1"/>
        <v>188</v>
      </c>
      <c r="K14" s="2"/>
      <c r="L14" s="2" t="s">
        <v>20</v>
      </c>
      <c r="M14" s="7">
        <f>AVERAGE(C13:C16)</f>
        <v>0</v>
      </c>
      <c r="N14" s="7">
        <f>AVERAGE(D13:D16)</f>
        <v>188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188</v>
      </c>
      <c r="E15" s="11">
        <f t="shared" si="0"/>
        <v>188</v>
      </c>
      <c r="F15" s="8">
        <f t="shared" si="3"/>
        <v>51</v>
      </c>
      <c r="G15" s="12" t="s">
        <v>25</v>
      </c>
      <c r="H15" s="37">
        <v>0</v>
      </c>
      <c r="I15" s="10">
        <v>188</v>
      </c>
      <c r="J15" s="8">
        <f t="shared" si="1"/>
        <v>188</v>
      </c>
      <c r="K15" s="2"/>
      <c r="L15" s="2" t="s">
        <v>28</v>
      </c>
      <c r="M15" s="7">
        <f>AVERAGE(C17:C20)</f>
        <v>0</v>
      </c>
      <c r="N15" s="7">
        <f>AVERAGE(D17:D20)</f>
        <v>188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188</v>
      </c>
      <c r="E16" s="11">
        <f t="shared" si="0"/>
        <v>188</v>
      </c>
      <c r="F16" s="8">
        <f t="shared" si="3"/>
        <v>52</v>
      </c>
      <c r="G16" s="12" t="s">
        <v>27</v>
      </c>
      <c r="H16" s="37">
        <v>0</v>
      </c>
      <c r="I16" s="10">
        <v>188</v>
      </c>
      <c r="J16" s="8">
        <f t="shared" si="1"/>
        <v>188</v>
      </c>
      <c r="K16" s="2"/>
      <c r="L16" s="2" t="s">
        <v>36</v>
      </c>
      <c r="M16" s="7">
        <f>AVERAGE(C21:C24)</f>
        <v>0</v>
      </c>
      <c r="N16" s="7">
        <f>AVERAGE(D21:D24)</f>
        <v>188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188</v>
      </c>
      <c r="E17" s="11">
        <f t="shared" si="0"/>
        <v>188</v>
      </c>
      <c r="F17" s="8">
        <f t="shared" si="3"/>
        <v>53</v>
      </c>
      <c r="G17" s="12" t="s">
        <v>29</v>
      </c>
      <c r="H17" s="37">
        <v>0</v>
      </c>
      <c r="I17" s="10">
        <v>188</v>
      </c>
      <c r="J17" s="8">
        <f t="shared" si="1"/>
        <v>188</v>
      </c>
      <c r="K17" s="2"/>
      <c r="L17" s="2" t="s">
        <v>44</v>
      </c>
      <c r="M17" s="7">
        <f>AVERAGE(C25:C28)</f>
        <v>0</v>
      </c>
      <c r="N17" s="7">
        <f>AVERAGE(D25:D28)</f>
        <v>188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188</v>
      </c>
      <c r="E18" s="11">
        <f t="shared" si="0"/>
        <v>188</v>
      </c>
      <c r="F18" s="8">
        <f t="shared" si="3"/>
        <v>54</v>
      </c>
      <c r="G18" s="12" t="s">
        <v>31</v>
      </c>
      <c r="H18" s="37">
        <v>0</v>
      </c>
      <c r="I18" s="10">
        <v>188</v>
      </c>
      <c r="J18" s="8">
        <f t="shared" si="1"/>
        <v>188</v>
      </c>
      <c r="K18" s="2"/>
      <c r="L18" s="2" t="s">
        <v>52</v>
      </c>
      <c r="M18" s="7">
        <f>AVERAGE(C29:C32)</f>
        <v>0</v>
      </c>
      <c r="N18" s="7">
        <f>AVERAGE(D29:D32)</f>
        <v>188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188</v>
      </c>
      <c r="E19" s="11">
        <f t="shared" si="0"/>
        <v>188</v>
      </c>
      <c r="F19" s="8">
        <f t="shared" si="3"/>
        <v>55</v>
      </c>
      <c r="G19" s="12" t="s">
        <v>33</v>
      </c>
      <c r="H19" s="37">
        <v>0</v>
      </c>
      <c r="I19" s="10">
        <v>188</v>
      </c>
      <c r="J19" s="8">
        <f t="shared" si="1"/>
        <v>188</v>
      </c>
      <c r="K19" s="2"/>
      <c r="L19" s="2" t="s">
        <v>60</v>
      </c>
      <c r="M19" s="7">
        <f>AVERAGE(C33:C36)</f>
        <v>0</v>
      </c>
      <c r="N19" s="7">
        <f>AVERAGE(D33:D36)</f>
        <v>188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188</v>
      </c>
      <c r="E20" s="11">
        <f t="shared" si="0"/>
        <v>188</v>
      </c>
      <c r="F20" s="8">
        <f t="shared" si="3"/>
        <v>56</v>
      </c>
      <c r="G20" s="12" t="s">
        <v>35</v>
      </c>
      <c r="H20" s="37">
        <v>0</v>
      </c>
      <c r="I20" s="10">
        <v>188</v>
      </c>
      <c r="J20" s="8">
        <f t="shared" si="1"/>
        <v>188</v>
      </c>
      <c r="K20" s="2"/>
      <c r="L20" s="2" t="s">
        <v>68</v>
      </c>
      <c r="M20" s="7">
        <f>AVERAGE(C37:C40)</f>
        <v>0</v>
      </c>
      <c r="N20" s="7">
        <f>AVERAGE(D37:D40)</f>
        <v>188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188</v>
      </c>
      <c r="E21" s="11">
        <f t="shared" si="0"/>
        <v>188</v>
      </c>
      <c r="F21" s="8">
        <f t="shared" si="3"/>
        <v>57</v>
      </c>
      <c r="G21" s="12" t="s">
        <v>37</v>
      </c>
      <c r="H21" s="37">
        <v>0</v>
      </c>
      <c r="I21" s="10">
        <v>188</v>
      </c>
      <c r="J21" s="8">
        <f t="shared" si="1"/>
        <v>188</v>
      </c>
      <c r="K21" s="2"/>
      <c r="L21" s="2" t="s">
        <v>76</v>
      </c>
      <c r="M21" s="7">
        <f>AVERAGE(C41:C44)</f>
        <v>0</v>
      </c>
      <c r="N21" s="7">
        <f>AVERAGE(D41:D44)</f>
        <v>188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188</v>
      </c>
      <c r="E22" s="11">
        <f t="shared" si="0"/>
        <v>188</v>
      </c>
      <c r="F22" s="8">
        <f t="shared" si="3"/>
        <v>58</v>
      </c>
      <c r="G22" s="12" t="s">
        <v>39</v>
      </c>
      <c r="H22" s="37">
        <v>0</v>
      </c>
      <c r="I22" s="10">
        <v>188</v>
      </c>
      <c r="J22" s="8">
        <f t="shared" si="1"/>
        <v>188</v>
      </c>
      <c r="K22" s="2"/>
      <c r="L22" s="2" t="s">
        <v>84</v>
      </c>
      <c r="M22" s="7">
        <f>AVERAGE(C45:C48)</f>
        <v>0</v>
      </c>
      <c r="N22" s="7">
        <f>AVERAGE(D45:D48)</f>
        <v>188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188</v>
      </c>
      <c r="E23" s="11">
        <f t="shared" si="0"/>
        <v>188</v>
      </c>
      <c r="F23" s="8">
        <f t="shared" si="3"/>
        <v>59</v>
      </c>
      <c r="G23" s="12" t="s">
        <v>41</v>
      </c>
      <c r="H23" s="37">
        <v>0</v>
      </c>
      <c r="I23" s="10">
        <v>188</v>
      </c>
      <c r="J23" s="8">
        <f t="shared" si="1"/>
        <v>188</v>
      </c>
      <c r="K23" s="2"/>
      <c r="L23" s="2" t="s">
        <v>92</v>
      </c>
      <c r="M23" s="7">
        <f>AVERAGE(C49:C52)</f>
        <v>0</v>
      </c>
      <c r="N23" s="7">
        <f>AVERAGE(D49:D52)</f>
        <v>188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188</v>
      </c>
      <c r="E24" s="11">
        <f t="shared" si="0"/>
        <v>188</v>
      </c>
      <c r="F24" s="8">
        <f t="shared" si="3"/>
        <v>60</v>
      </c>
      <c r="G24" s="12" t="s">
        <v>43</v>
      </c>
      <c r="H24" s="37">
        <v>0</v>
      </c>
      <c r="I24" s="10">
        <v>188</v>
      </c>
      <c r="J24" s="8">
        <f t="shared" si="1"/>
        <v>188</v>
      </c>
      <c r="K24" s="2"/>
      <c r="L24" s="13" t="s">
        <v>100</v>
      </c>
      <c r="M24" s="7">
        <f>AVERAGE(C53:C56)</f>
        <v>0</v>
      </c>
      <c r="N24" s="7">
        <f>AVERAGE(D53:D56)</f>
        <v>188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188</v>
      </c>
      <c r="E25" s="11">
        <f t="shared" si="0"/>
        <v>188</v>
      </c>
      <c r="F25" s="8">
        <f t="shared" si="3"/>
        <v>61</v>
      </c>
      <c r="G25" s="12" t="s">
        <v>45</v>
      </c>
      <c r="H25" s="37">
        <v>0</v>
      </c>
      <c r="I25" s="10">
        <v>188</v>
      </c>
      <c r="J25" s="8">
        <f t="shared" si="1"/>
        <v>188</v>
      </c>
      <c r="K25" s="2"/>
      <c r="L25" s="16" t="s">
        <v>108</v>
      </c>
      <c r="M25" s="7">
        <f>AVERAGE(C57:C60)</f>
        <v>0</v>
      </c>
      <c r="N25" s="7">
        <f>AVERAGE(D57:D60)</f>
        <v>188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188</v>
      </c>
      <c r="E26" s="11">
        <f t="shared" si="0"/>
        <v>188</v>
      </c>
      <c r="F26" s="8">
        <f t="shared" si="3"/>
        <v>62</v>
      </c>
      <c r="G26" s="12" t="s">
        <v>47</v>
      </c>
      <c r="H26" s="37">
        <v>0</v>
      </c>
      <c r="I26" s="10">
        <v>188</v>
      </c>
      <c r="J26" s="8">
        <f t="shared" si="1"/>
        <v>188</v>
      </c>
      <c r="K26" s="2"/>
      <c r="L26" s="16" t="s">
        <v>21</v>
      </c>
      <c r="M26" s="7">
        <f>AVERAGE(H13:H16)</f>
        <v>0</v>
      </c>
      <c r="N26" s="7">
        <f>AVERAGE(I13:I16)</f>
        <v>188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188</v>
      </c>
      <c r="E27" s="11">
        <f t="shared" si="0"/>
        <v>188</v>
      </c>
      <c r="F27" s="8">
        <f t="shared" si="3"/>
        <v>63</v>
      </c>
      <c r="G27" s="12" t="s">
        <v>49</v>
      </c>
      <c r="H27" s="37">
        <v>0</v>
      </c>
      <c r="I27" s="10">
        <v>188</v>
      </c>
      <c r="J27" s="8">
        <f t="shared" si="1"/>
        <v>188</v>
      </c>
      <c r="K27" s="2"/>
      <c r="L27" s="24" t="s">
        <v>29</v>
      </c>
      <c r="M27" s="7">
        <f>AVERAGE(H17:H20)</f>
        <v>0</v>
      </c>
      <c r="N27" s="7">
        <f>AVERAGE(I17:I20)</f>
        <v>188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188</v>
      </c>
      <c r="E28" s="11">
        <f t="shared" si="0"/>
        <v>188</v>
      </c>
      <c r="F28" s="8">
        <f t="shared" si="3"/>
        <v>64</v>
      </c>
      <c r="G28" s="12" t="s">
        <v>51</v>
      </c>
      <c r="H28" s="37">
        <v>0</v>
      </c>
      <c r="I28" s="10">
        <v>188</v>
      </c>
      <c r="J28" s="8">
        <f t="shared" si="1"/>
        <v>188</v>
      </c>
      <c r="K28" s="2"/>
      <c r="L28" s="2" t="s">
        <v>37</v>
      </c>
      <c r="M28" s="7">
        <f>AVERAGE(H21:H24)</f>
        <v>0</v>
      </c>
      <c r="N28" s="7">
        <f>AVERAGE(I21:I24)</f>
        <v>188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188</v>
      </c>
      <c r="E29" s="11">
        <f t="shared" si="0"/>
        <v>188</v>
      </c>
      <c r="F29" s="8">
        <f t="shared" si="3"/>
        <v>65</v>
      </c>
      <c r="G29" s="12" t="s">
        <v>53</v>
      </c>
      <c r="H29" s="37">
        <v>0</v>
      </c>
      <c r="I29" s="10">
        <v>188</v>
      </c>
      <c r="J29" s="8">
        <f t="shared" si="1"/>
        <v>188</v>
      </c>
      <c r="K29" s="2"/>
      <c r="L29" s="2" t="s">
        <v>45</v>
      </c>
      <c r="M29" s="7">
        <f>AVERAGE(H25:H28)</f>
        <v>0</v>
      </c>
      <c r="N29" s="7">
        <f>AVERAGE(I25:I28)</f>
        <v>188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188</v>
      </c>
      <c r="E30" s="11">
        <f t="shared" si="0"/>
        <v>188</v>
      </c>
      <c r="F30" s="8">
        <f t="shared" si="3"/>
        <v>66</v>
      </c>
      <c r="G30" s="12" t="s">
        <v>55</v>
      </c>
      <c r="H30" s="37">
        <v>0</v>
      </c>
      <c r="I30" s="10">
        <v>188</v>
      </c>
      <c r="J30" s="8">
        <f t="shared" si="1"/>
        <v>188</v>
      </c>
      <c r="K30" s="2"/>
      <c r="L30" s="2" t="s">
        <v>53</v>
      </c>
      <c r="M30" s="7">
        <f>AVERAGE(H29:H32)</f>
        <v>0</v>
      </c>
      <c r="N30" s="7">
        <f>AVERAGE(I29:I32)</f>
        <v>188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188</v>
      </c>
      <c r="E31" s="11">
        <f t="shared" si="0"/>
        <v>188</v>
      </c>
      <c r="F31" s="8">
        <f t="shared" si="3"/>
        <v>67</v>
      </c>
      <c r="G31" s="12" t="s">
        <v>57</v>
      </c>
      <c r="H31" s="37">
        <v>0</v>
      </c>
      <c r="I31" s="10">
        <v>188</v>
      </c>
      <c r="J31" s="8">
        <f t="shared" si="1"/>
        <v>188</v>
      </c>
      <c r="K31" s="2"/>
      <c r="L31" s="2" t="s">
        <v>61</v>
      </c>
      <c r="M31" s="7">
        <f>AVERAGE(H33:H36)</f>
        <v>0</v>
      </c>
      <c r="N31" s="7">
        <f>AVERAGE(I33:I36)</f>
        <v>188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188</v>
      </c>
      <c r="E32" s="11">
        <f t="shared" si="0"/>
        <v>188</v>
      </c>
      <c r="F32" s="8">
        <f t="shared" si="3"/>
        <v>68</v>
      </c>
      <c r="G32" s="12" t="s">
        <v>59</v>
      </c>
      <c r="H32" s="37">
        <v>0</v>
      </c>
      <c r="I32" s="10">
        <v>188</v>
      </c>
      <c r="J32" s="8">
        <f t="shared" si="1"/>
        <v>188</v>
      </c>
      <c r="K32" s="2"/>
      <c r="L32" s="2" t="s">
        <v>69</v>
      </c>
      <c r="M32" s="7">
        <f>AVERAGE(H37:H40)</f>
        <v>0</v>
      </c>
      <c r="N32" s="7">
        <f>AVERAGE(I37:I40)</f>
        <v>188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188</v>
      </c>
      <c r="E33" s="11">
        <f t="shared" si="0"/>
        <v>188</v>
      </c>
      <c r="F33" s="8">
        <f t="shared" si="3"/>
        <v>69</v>
      </c>
      <c r="G33" s="12" t="s">
        <v>61</v>
      </c>
      <c r="H33" s="37">
        <v>0</v>
      </c>
      <c r="I33" s="10">
        <v>188</v>
      </c>
      <c r="J33" s="8">
        <f t="shared" si="1"/>
        <v>188</v>
      </c>
      <c r="K33" s="2"/>
      <c r="L33" s="2" t="s">
        <v>77</v>
      </c>
      <c r="M33" s="7">
        <f>AVERAGE(H41:H44)</f>
        <v>0</v>
      </c>
      <c r="N33" s="7">
        <f>AVERAGE(I41:I44)</f>
        <v>188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188</v>
      </c>
      <c r="E34" s="11">
        <f t="shared" si="0"/>
        <v>188</v>
      </c>
      <c r="F34" s="8">
        <f t="shared" si="3"/>
        <v>70</v>
      </c>
      <c r="G34" s="12" t="s">
        <v>63</v>
      </c>
      <c r="H34" s="37">
        <v>0</v>
      </c>
      <c r="I34" s="10">
        <v>188</v>
      </c>
      <c r="J34" s="8">
        <f t="shared" si="1"/>
        <v>188</v>
      </c>
      <c r="K34" s="2"/>
      <c r="L34" s="2" t="s">
        <v>85</v>
      </c>
      <c r="M34" s="7">
        <f>AVERAGE(H45:H48)</f>
        <v>0</v>
      </c>
      <c r="N34" s="7">
        <f>AVERAGE(I45:I48)</f>
        <v>188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188</v>
      </c>
      <c r="E35" s="11">
        <f t="shared" si="0"/>
        <v>188</v>
      </c>
      <c r="F35" s="8">
        <f t="shared" si="3"/>
        <v>71</v>
      </c>
      <c r="G35" s="12" t="s">
        <v>65</v>
      </c>
      <c r="H35" s="37">
        <v>0</v>
      </c>
      <c r="I35" s="10">
        <v>188</v>
      </c>
      <c r="J35" s="8">
        <f t="shared" si="1"/>
        <v>188</v>
      </c>
      <c r="K35" s="2"/>
      <c r="L35" s="2" t="s">
        <v>93</v>
      </c>
      <c r="M35" s="7">
        <f>AVERAGE(H49:H52)</f>
        <v>0</v>
      </c>
      <c r="N35" s="7">
        <f>AVERAGE(I49:I52)</f>
        <v>188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188</v>
      </c>
      <c r="E36" s="11">
        <f t="shared" si="0"/>
        <v>188</v>
      </c>
      <c r="F36" s="8">
        <f t="shared" si="3"/>
        <v>72</v>
      </c>
      <c r="G36" s="12" t="s">
        <v>67</v>
      </c>
      <c r="H36" s="37">
        <v>0</v>
      </c>
      <c r="I36" s="10">
        <v>188</v>
      </c>
      <c r="J36" s="8">
        <f t="shared" si="1"/>
        <v>188</v>
      </c>
      <c r="K36" s="2"/>
      <c r="L36" s="110" t="s">
        <v>101</v>
      </c>
      <c r="M36" s="7">
        <f>AVERAGE(H53:H56)</f>
        <v>0</v>
      </c>
      <c r="N36" s="7">
        <f>AVERAGE(I53:I56)</f>
        <v>188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188</v>
      </c>
      <c r="E37" s="11">
        <f t="shared" si="0"/>
        <v>188</v>
      </c>
      <c r="F37" s="8">
        <v>73</v>
      </c>
      <c r="G37" s="12" t="s">
        <v>69</v>
      </c>
      <c r="H37" s="37">
        <v>0</v>
      </c>
      <c r="I37" s="10">
        <v>188</v>
      </c>
      <c r="J37" s="8">
        <f t="shared" si="1"/>
        <v>188</v>
      </c>
      <c r="K37" s="2"/>
      <c r="L37" s="110" t="s">
        <v>109</v>
      </c>
      <c r="M37" s="7">
        <f>AVERAGE(H57:H60)</f>
        <v>0</v>
      </c>
      <c r="N37" s="7">
        <f>AVERAGE(I57:I60)</f>
        <v>188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188</v>
      </c>
      <c r="E38" s="8">
        <f t="shared" si="0"/>
        <v>188</v>
      </c>
      <c r="F38" s="8">
        <f t="shared" ref="F38:F60" si="5">F37+1</f>
        <v>74</v>
      </c>
      <c r="G38" s="12" t="s">
        <v>71</v>
      </c>
      <c r="H38" s="37">
        <v>0</v>
      </c>
      <c r="I38" s="10">
        <v>188</v>
      </c>
      <c r="J38" s="8">
        <f t="shared" si="1"/>
        <v>188</v>
      </c>
      <c r="K38" s="2"/>
      <c r="L38" s="110" t="s">
        <v>312</v>
      </c>
      <c r="M38" s="110">
        <f>AVERAGE(M14:M37)</f>
        <v>0</v>
      </c>
      <c r="N38" s="110">
        <f>AVERAGE(N14:N37)</f>
        <v>188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188</v>
      </c>
      <c r="E39" s="8">
        <f t="shared" si="0"/>
        <v>188</v>
      </c>
      <c r="F39" s="8">
        <f t="shared" si="5"/>
        <v>75</v>
      </c>
      <c r="G39" s="12" t="s">
        <v>73</v>
      </c>
      <c r="H39" s="37">
        <v>0</v>
      </c>
      <c r="I39" s="10">
        <v>188</v>
      </c>
      <c r="J39" s="8">
        <f t="shared" si="1"/>
        <v>188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188</v>
      </c>
      <c r="E40" s="8">
        <f t="shared" si="0"/>
        <v>188</v>
      </c>
      <c r="F40" s="8">
        <f t="shared" si="5"/>
        <v>76</v>
      </c>
      <c r="G40" s="12" t="s">
        <v>75</v>
      </c>
      <c r="H40" s="37">
        <v>0</v>
      </c>
      <c r="I40" s="10">
        <v>188</v>
      </c>
      <c r="J40" s="8">
        <f t="shared" si="1"/>
        <v>188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188</v>
      </c>
      <c r="E41" s="8">
        <f t="shared" si="0"/>
        <v>188</v>
      </c>
      <c r="F41" s="8">
        <f t="shared" si="5"/>
        <v>77</v>
      </c>
      <c r="G41" s="12" t="s">
        <v>77</v>
      </c>
      <c r="H41" s="37">
        <v>0</v>
      </c>
      <c r="I41" s="10">
        <v>188</v>
      </c>
      <c r="J41" s="8">
        <f t="shared" si="1"/>
        <v>188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188</v>
      </c>
      <c r="E42" s="8">
        <f t="shared" si="0"/>
        <v>188</v>
      </c>
      <c r="F42" s="8">
        <f t="shared" si="5"/>
        <v>78</v>
      </c>
      <c r="G42" s="12" t="s">
        <v>79</v>
      </c>
      <c r="H42" s="37">
        <v>0</v>
      </c>
      <c r="I42" s="10">
        <v>188</v>
      </c>
      <c r="J42" s="8">
        <f t="shared" si="1"/>
        <v>188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188</v>
      </c>
      <c r="E43" s="8">
        <f t="shared" si="0"/>
        <v>188</v>
      </c>
      <c r="F43" s="8">
        <f t="shared" si="5"/>
        <v>79</v>
      </c>
      <c r="G43" s="12" t="s">
        <v>81</v>
      </c>
      <c r="H43" s="37">
        <v>0</v>
      </c>
      <c r="I43" s="10">
        <v>188</v>
      </c>
      <c r="J43" s="8">
        <f t="shared" si="1"/>
        <v>188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188</v>
      </c>
      <c r="E44" s="8">
        <f t="shared" si="0"/>
        <v>188</v>
      </c>
      <c r="F44" s="8">
        <f t="shared" si="5"/>
        <v>80</v>
      </c>
      <c r="G44" s="12" t="s">
        <v>83</v>
      </c>
      <c r="H44" s="37">
        <v>0</v>
      </c>
      <c r="I44" s="10">
        <v>188</v>
      </c>
      <c r="J44" s="8">
        <f t="shared" si="1"/>
        <v>188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188</v>
      </c>
      <c r="E45" s="8">
        <f t="shared" si="0"/>
        <v>188</v>
      </c>
      <c r="F45" s="8">
        <f t="shared" si="5"/>
        <v>81</v>
      </c>
      <c r="G45" s="12" t="s">
        <v>85</v>
      </c>
      <c r="H45" s="37">
        <v>0</v>
      </c>
      <c r="I45" s="10">
        <v>188</v>
      </c>
      <c r="J45" s="8">
        <f t="shared" si="1"/>
        <v>188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188</v>
      </c>
      <c r="E46" s="8">
        <f t="shared" si="0"/>
        <v>188</v>
      </c>
      <c r="F46" s="8">
        <f t="shared" si="5"/>
        <v>82</v>
      </c>
      <c r="G46" s="12" t="s">
        <v>87</v>
      </c>
      <c r="H46" s="37">
        <v>0</v>
      </c>
      <c r="I46" s="10">
        <v>188</v>
      </c>
      <c r="J46" s="8">
        <f t="shared" si="1"/>
        <v>188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188</v>
      </c>
      <c r="E47" s="8">
        <f t="shared" si="0"/>
        <v>188</v>
      </c>
      <c r="F47" s="8">
        <f t="shared" si="5"/>
        <v>83</v>
      </c>
      <c r="G47" s="12" t="s">
        <v>89</v>
      </c>
      <c r="H47" s="37">
        <v>0</v>
      </c>
      <c r="I47" s="10">
        <v>188</v>
      </c>
      <c r="J47" s="8">
        <f t="shared" si="1"/>
        <v>188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188</v>
      </c>
      <c r="E48" s="8">
        <f t="shared" si="0"/>
        <v>188</v>
      </c>
      <c r="F48" s="8">
        <f t="shared" si="5"/>
        <v>84</v>
      </c>
      <c r="G48" s="12" t="s">
        <v>91</v>
      </c>
      <c r="H48" s="37">
        <v>0</v>
      </c>
      <c r="I48" s="10">
        <v>188</v>
      </c>
      <c r="J48" s="8">
        <f t="shared" si="1"/>
        <v>188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188</v>
      </c>
      <c r="E49" s="8">
        <f t="shared" si="0"/>
        <v>188</v>
      </c>
      <c r="F49" s="8">
        <f t="shared" si="5"/>
        <v>85</v>
      </c>
      <c r="G49" s="12" t="s">
        <v>93</v>
      </c>
      <c r="H49" s="37">
        <v>0</v>
      </c>
      <c r="I49" s="10">
        <v>188</v>
      </c>
      <c r="J49" s="8">
        <f t="shared" si="1"/>
        <v>188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188</v>
      </c>
      <c r="E50" s="8">
        <f t="shared" si="0"/>
        <v>188</v>
      </c>
      <c r="F50" s="8">
        <f t="shared" si="5"/>
        <v>86</v>
      </c>
      <c r="G50" s="12" t="s">
        <v>95</v>
      </c>
      <c r="H50" s="37">
        <v>0</v>
      </c>
      <c r="I50" s="10">
        <v>188</v>
      </c>
      <c r="J50" s="8">
        <f t="shared" si="1"/>
        <v>188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188</v>
      </c>
      <c r="E51" s="8">
        <f t="shared" si="0"/>
        <v>188</v>
      </c>
      <c r="F51" s="8">
        <f t="shared" si="5"/>
        <v>87</v>
      </c>
      <c r="G51" s="12" t="s">
        <v>97</v>
      </c>
      <c r="H51" s="37">
        <v>0</v>
      </c>
      <c r="I51" s="10">
        <v>188</v>
      </c>
      <c r="J51" s="8">
        <f t="shared" si="1"/>
        <v>188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188</v>
      </c>
      <c r="E52" s="8">
        <f t="shared" si="0"/>
        <v>188</v>
      </c>
      <c r="F52" s="8">
        <f t="shared" si="5"/>
        <v>88</v>
      </c>
      <c r="G52" s="12" t="s">
        <v>99</v>
      </c>
      <c r="H52" s="37">
        <v>0</v>
      </c>
      <c r="I52" s="10">
        <v>188</v>
      </c>
      <c r="J52" s="8">
        <f t="shared" si="1"/>
        <v>188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188</v>
      </c>
      <c r="E53" s="8">
        <f t="shared" si="0"/>
        <v>188</v>
      </c>
      <c r="F53" s="8">
        <f t="shared" si="5"/>
        <v>89</v>
      </c>
      <c r="G53" s="12" t="s">
        <v>101</v>
      </c>
      <c r="H53" s="37">
        <v>0</v>
      </c>
      <c r="I53" s="10">
        <v>188</v>
      </c>
      <c r="J53" s="8">
        <f t="shared" si="1"/>
        <v>188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188</v>
      </c>
      <c r="E54" s="8">
        <f t="shared" si="0"/>
        <v>188</v>
      </c>
      <c r="F54" s="8">
        <f t="shared" si="5"/>
        <v>90</v>
      </c>
      <c r="G54" s="12" t="s">
        <v>103</v>
      </c>
      <c r="H54" s="37">
        <v>0</v>
      </c>
      <c r="I54" s="10">
        <v>188</v>
      </c>
      <c r="J54" s="8">
        <f t="shared" si="1"/>
        <v>188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188</v>
      </c>
      <c r="E55" s="8">
        <f t="shared" si="0"/>
        <v>188</v>
      </c>
      <c r="F55" s="8">
        <f t="shared" si="5"/>
        <v>91</v>
      </c>
      <c r="G55" s="12" t="s">
        <v>105</v>
      </c>
      <c r="H55" s="37">
        <v>0</v>
      </c>
      <c r="I55" s="10">
        <v>188</v>
      </c>
      <c r="J55" s="8">
        <f t="shared" si="1"/>
        <v>188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188</v>
      </c>
      <c r="E56" s="8">
        <f t="shared" si="0"/>
        <v>188</v>
      </c>
      <c r="F56" s="8">
        <f t="shared" si="5"/>
        <v>92</v>
      </c>
      <c r="G56" s="12" t="s">
        <v>107</v>
      </c>
      <c r="H56" s="37">
        <v>0</v>
      </c>
      <c r="I56" s="10">
        <v>188</v>
      </c>
      <c r="J56" s="8">
        <f t="shared" si="1"/>
        <v>188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188</v>
      </c>
      <c r="E57" s="8">
        <f t="shared" si="0"/>
        <v>188</v>
      </c>
      <c r="F57" s="8">
        <f t="shared" si="5"/>
        <v>93</v>
      </c>
      <c r="G57" s="12" t="s">
        <v>109</v>
      </c>
      <c r="H57" s="37">
        <v>0</v>
      </c>
      <c r="I57" s="10">
        <v>188</v>
      </c>
      <c r="J57" s="8">
        <f t="shared" si="1"/>
        <v>188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188</v>
      </c>
      <c r="E58" s="8">
        <f t="shared" si="0"/>
        <v>188</v>
      </c>
      <c r="F58" s="8">
        <f t="shared" si="5"/>
        <v>94</v>
      </c>
      <c r="G58" s="12" t="s">
        <v>111</v>
      </c>
      <c r="H58" s="37">
        <v>0</v>
      </c>
      <c r="I58" s="10">
        <v>188</v>
      </c>
      <c r="J58" s="8">
        <f t="shared" si="1"/>
        <v>188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188</v>
      </c>
      <c r="E59" s="17">
        <f t="shared" si="0"/>
        <v>188</v>
      </c>
      <c r="F59" s="17">
        <f t="shared" si="5"/>
        <v>95</v>
      </c>
      <c r="G59" s="18" t="s">
        <v>113</v>
      </c>
      <c r="H59" s="37">
        <v>0</v>
      </c>
      <c r="I59" s="10">
        <v>188</v>
      </c>
      <c r="J59" s="17">
        <f t="shared" si="1"/>
        <v>188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188</v>
      </c>
      <c r="E60" s="17">
        <f t="shared" si="0"/>
        <v>188</v>
      </c>
      <c r="F60" s="17">
        <f t="shared" si="5"/>
        <v>96</v>
      </c>
      <c r="G60" s="18" t="s">
        <v>115</v>
      </c>
      <c r="H60" s="37">
        <v>0</v>
      </c>
      <c r="I60" s="10">
        <v>188</v>
      </c>
      <c r="J60" s="17">
        <f t="shared" si="1"/>
        <v>188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164</v>
      </c>
      <c r="F63" s="127"/>
      <c r="G63" s="128"/>
      <c r="H63" s="21">
        <v>0</v>
      </c>
      <c r="I63" s="21">
        <v>4.99</v>
      </c>
      <c r="J63" s="21">
        <f>H63+I63</f>
        <v>4.99</v>
      </c>
      <c r="K63" s="2"/>
      <c r="L63" s="22">
        <f>240.083+132+89.416+11.25</f>
        <v>472.74899999999997</v>
      </c>
      <c r="M63" s="32">
        <f>L63/1000</f>
        <v>0.47274899999999997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165</v>
      </c>
      <c r="F64" s="130"/>
      <c r="G64" s="131"/>
      <c r="H64" s="36">
        <f>K81</f>
        <v>0</v>
      </c>
      <c r="I64" s="36">
        <f>L81</f>
        <v>0.47274899999999997</v>
      </c>
      <c r="J64" s="36">
        <f>H64+I64</f>
        <v>0.47274899999999997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166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6.7000000000000004E-2</v>
      </c>
      <c r="N66" s="28">
        <v>0.65900000000000003</v>
      </c>
      <c r="O66" s="29">
        <f>M66+N66</f>
        <v>0.72599999999999998</v>
      </c>
      <c r="P66" s="29">
        <f>O66/J63*100</f>
        <v>14.549098196392784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4.700749000000001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0.1958645416666667</v>
      </c>
      <c r="O68" s="23"/>
      <c r="P68" s="32">
        <f>M68+N68</f>
        <v>0.1958645416666667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195.8645416666667</v>
      </c>
      <c r="O69" s="23"/>
      <c r="P69" s="29">
        <f>M69+N69</f>
        <v>195.8645416666667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50"/>
      <c r="F71" s="2"/>
      <c r="G71" s="2"/>
      <c r="H71" s="2"/>
      <c r="I71" s="2"/>
      <c r="J71" s="5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0.50660000000000005</v>
      </c>
      <c r="M80" s="32">
        <f>K80+L80</f>
        <v>0.50660000000000005</v>
      </c>
      <c r="N80" s="32">
        <f>M80-M63</f>
        <v>3.3851000000000075E-2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0.47274899999999997</v>
      </c>
      <c r="M81" s="32">
        <f>K81+L81</f>
        <v>0.47274899999999997</v>
      </c>
      <c r="N81" s="32">
        <f>N80/2</f>
        <v>1.6925500000000038E-2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53" customWidth="1"/>
    <col min="2" max="2" width="18.5703125" style="53" customWidth="1"/>
    <col min="3" max="4" width="12.7109375" style="53" customWidth="1"/>
    <col min="5" max="5" width="14.7109375" style="53" customWidth="1"/>
    <col min="6" max="6" width="12.42578125" style="53" customWidth="1"/>
    <col min="7" max="7" width="15.140625" style="53" customWidth="1"/>
    <col min="8" max="9" width="12.7109375" style="53" customWidth="1"/>
    <col min="10" max="10" width="15" style="53" customWidth="1"/>
    <col min="11" max="11" width="9.140625" style="53" customWidth="1"/>
    <col min="12" max="12" width="13" style="53" customWidth="1"/>
    <col min="13" max="13" width="12.7109375" style="53" customWidth="1"/>
    <col min="14" max="14" width="14.28515625" style="53" customWidth="1"/>
    <col min="15" max="15" width="7.85546875" style="53" customWidth="1"/>
    <col min="16" max="17" width="9.140625" style="53" customWidth="1"/>
    <col min="18" max="16384" width="14.42578125" style="53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168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146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183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 t="s">
        <v>169</v>
      </c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185</v>
      </c>
      <c r="E13" s="11">
        <f t="shared" ref="E13:E60" si="0">SUM(C13,D13)</f>
        <v>185</v>
      </c>
      <c r="F13" s="8">
        <v>49</v>
      </c>
      <c r="G13" s="12" t="s">
        <v>21</v>
      </c>
      <c r="H13" s="37">
        <v>0</v>
      </c>
      <c r="I13" s="10">
        <v>185</v>
      </c>
      <c r="J13" s="8">
        <f t="shared" ref="J13:J60" si="1">SUM(H13,I13)</f>
        <v>185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185</v>
      </c>
      <c r="E14" s="11">
        <f t="shared" si="0"/>
        <v>185</v>
      </c>
      <c r="F14" s="8">
        <f t="shared" ref="F14:F36" si="3">F13+1</f>
        <v>50</v>
      </c>
      <c r="G14" s="12" t="s">
        <v>23</v>
      </c>
      <c r="H14" s="37">
        <v>0</v>
      </c>
      <c r="I14" s="10">
        <v>185</v>
      </c>
      <c r="J14" s="8">
        <f t="shared" si="1"/>
        <v>185</v>
      </c>
      <c r="K14" s="2"/>
      <c r="L14" s="2" t="s">
        <v>20</v>
      </c>
      <c r="M14" s="7">
        <f>AVERAGE(C13:C16)</f>
        <v>0</v>
      </c>
      <c r="N14" s="7">
        <f>AVERAGE(D13:D16)</f>
        <v>185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185</v>
      </c>
      <c r="E15" s="11">
        <f t="shared" si="0"/>
        <v>185</v>
      </c>
      <c r="F15" s="8">
        <f t="shared" si="3"/>
        <v>51</v>
      </c>
      <c r="G15" s="12" t="s">
        <v>25</v>
      </c>
      <c r="H15" s="37">
        <v>0</v>
      </c>
      <c r="I15" s="10">
        <v>185</v>
      </c>
      <c r="J15" s="8">
        <f t="shared" si="1"/>
        <v>185</v>
      </c>
      <c r="K15" s="2"/>
      <c r="L15" s="2" t="s">
        <v>28</v>
      </c>
      <c r="M15" s="7">
        <f>AVERAGE(C17:C20)</f>
        <v>0</v>
      </c>
      <c r="N15" s="7">
        <f>AVERAGE(D17:D20)</f>
        <v>185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185</v>
      </c>
      <c r="E16" s="11">
        <f t="shared" si="0"/>
        <v>185</v>
      </c>
      <c r="F16" s="8">
        <f t="shared" si="3"/>
        <v>52</v>
      </c>
      <c r="G16" s="12" t="s">
        <v>27</v>
      </c>
      <c r="H16" s="37">
        <v>0</v>
      </c>
      <c r="I16" s="10">
        <v>185</v>
      </c>
      <c r="J16" s="8">
        <f t="shared" si="1"/>
        <v>185</v>
      </c>
      <c r="K16" s="2"/>
      <c r="L16" s="2" t="s">
        <v>36</v>
      </c>
      <c r="M16" s="7">
        <f>AVERAGE(C21:C24)</f>
        <v>0</v>
      </c>
      <c r="N16" s="7">
        <f>AVERAGE(D21:D24)</f>
        <v>185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185</v>
      </c>
      <c r="E17" s="11">
        <f t="shared" si="0"/>
        <v>185</v>
      </c>
      <c r="F17" s="8">
        <f t="shared" si="3"/>
        <v>53</v>
      </c>
      <c r="G17" s="12" t="s">
        <v>29</v>
      </c>
      <c r="H17" s="37">
        <v>0</v>
      </c>
      <c r="I17" s="10">
        <v>185</v>
      </c>
      <c r="J17" s="8">
        <f t="shared" si="1"/>
        <v>185</v>
      </c>
      <c r="K17" s="2"/>
      <c r="L17" s="2" t="s">
        <v>44</v>
      </c>
      <c r="M17" s="7">
        <f>AVERAGE(C25:C28)</f>
        <v>0</v>
      </c>
      <c r="N17" s="7">
        <f>AVERAGE(D25:D28)</f>
        <v>185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185</v>
      </c>
      <c r="E18" s="11">
        <f t="shared" si="0"/>
        <v>185</v>
      </c>
      <c r="F18" s="8">
        <f t="shared" si="3"/>
        <v>54</v>
      </c>
      <c r="G18" s="12" t="s">
        <v>31</v>
      </c>
      <c r="H18" s="37">
        <v>0</v>
      </c>
      <c r="I18" s="10">
        <v>185</v>
      </c>
      <c r="J18" s="8">
        <f t="shared" si="1"/>
        <v>185</v>
      </c>
      <c r="K18" s="2"/>
      <c r="L18" s="2" t="s">
        <v>52</v>
      </c>
      <c r="M18" s="7">
        <f>AVERAGE(C29:C32)</f>
        <v>0</v>
      </c>
      <c r="N18" s="7">
        <f>AVERAGE(D29:D32)</f>
        <v>185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185</v>
      </c>
      <c r="E19" s="11">
        <f t="shared" si="0"/>
        <v>185</v>
      </c>
      <c r="F19" s="8">
        <f t="shared" si="3"/>
        <v>55</v>
      </c>
      <c r="G19" s="12" t="s">
        <v>33</v>
      </c>
      <c r="H19" s="37">
        <v>0</v>
      </c>
      <c r="I19" s="10">
        <v>185</v>
      </c>
      <c r="J19" s="8">
        <f t="shared" si="1"/>
        <v>185</v>
      </c>
      <c r="K19" s="2"/>
      <c r="L19" s="2" t="s">
        <v>60</v>
      </c>
      <c r="M19" s="7">
        <f>AVERAGE(C33:C36)</f>
        <v>0</v>
      </c>
      <c r="N19" s="7">
        <f>AVERAGE(D33:D36)</f>
        <v>185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185</v>
      </c>
      <c r="E20" s="11">
        <f t="shared" si="0"/>
        <v>185</v>
      </c>
      <c r="F20" s="8">
        <f t="shared" si="3"/>
        <v>56</v>
      </c>
      <c r="G20" s="12" t="s">
        <v>35</v>
      </c>
      <c r="H20" s="37">
        <v>0</v>
      </c>
      <c r="I20" s="10">
        <v>185</v>
      </c>
      <c r="J20" s="8">
        <f t="shared" si="1"/>
        <v>185</v>
      </c>
      <c r="K20" s="2"/>
      <c r="L20" s="2" t="s">
        <v>68</v>
      </c>
      <c r="M20" s="7">
        <f>AVERAGE(C37:C40)</f>
        <v>0</v>
      </c>
      <c r="N20" s="7">
        <f>AVERAGE(D37:D40)</f>
        <v>185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185</v>
      </c>
      <c r="E21" s="11">
        <f t="shared" si="0"/>
        <v>185</v>
      </c>
      <c r="F21" s="8">
        <f t="shared" si="3"/>
        <v>57</v>
      </c>
      <c r="G21" s="12" t="s">
        <v>37</v>
      </c>
      <c r="H21" s="37">
        <v>0</v>
      </c>
      <c r="I21" s="10">
        <v>185</v>
      </c>
      <c r="J21" s="8">
        <f t="shared" si="1"/>
        <v>185</v>
      </c>
      <c r="K21" s="2"/>
      <c r="L21" s="2" t="s">
        <v>76</v>
      </c>
      <c r="M21" s="7">
        <f>AVERAGE(C41:C44)</f>
        <v>0</v>
      </c>
      <c r="N21" s="7">
        <f>AVERAGE(D41:D44)</f>
        <v>185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185</v>
      </c>
      <c r="E22" s="11">
        <f t="shared" si="0"/>
        <v>185</v>
      </c>
      <c r="F22" s="8">
        <f t="shared" si="3"/>
        <v>58</v>
      </c>
      <c r="G22" s="12" t="s">
        <v>39</v>
      </c>
      <c r="H22" s="37">
        <v>0</v>
      </c>
      <c r="I22" s="10">
        <v>185</v>
      </c>
      <c r="J22" s="8">
        <f t="shared" si="1"/>
        <v>185</v>
      </c>
      <c r="K22" s="2"/>
      <c r="L22" s="2" t="s">
        <v>84</v>
      </c>
      <c r="M22" s="7">
        <f>AVERAGE(C45:C48)</f>
        <v>0</v>
      </c>
      <c r="N22" s="7">
        <f>AVERAGE(D45:D48)</f>
        <v>185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185</v>
      </c>
      <c r="E23" s="11">
        <f t="shared" si="0"/>
        <v>185</v>
      </c>
      <c r="F23" s="8">
        <f t="shared" si="3"/>
        <v>59</v>
      </c>
      <c r="G23" s="12" t="s">
        <v>41</v>
      </c>
      <c r="H23" s="37">
        <v>0</v>
      </c>
      <c r="I23" s="10">
        <v>185</v>
      </c>
      <c r="J23" s="8">
        <f t="shared" si="1"/>
        <v>185</v>
      </c>
      <c r="K23" s="2"/>
      <c r="L23" s="2" t="s">
        <v>92</v>
      </c>
      <c r="M23" s="7">
        <f>AVERAGE(C49:C52)</f>
        <v>0</v>
      </c>
      <c r="N23" s="7">
        <f>AVERAGE(D49:D52)</f>
        <v>185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185</v>
      </c>
      <c r="E24" s="11">
        <f t="shared" si="0"/>
        <v>185</v>
      </c>
      <c r="F24" s="8">
        <f t="shared" si="3"/>
        <v>60</v>
      </c>
      <c r="G24" s="12" t="s">
        <v>43</v>
      </c>
      <c r="H24" s="37">
        <v>0</v>
      </c>
      <c r="I24" s="10">
        <v>185</v>
      </c>
      <c r="J24" s="8">
        <f t="shared" si="1"/>
        <v>185</v>
      </c>
      <c r="K24" s="2"/>
      <c r="L24" s="13" t="s">
        <v>100</v>
      </c>
      <c r="M24" s="7">
        <f>AVERAGE(C53:C56)</f>
        <v>0</v>
      </c>
      <c r="N24" s="7">
        <f>AVERAGE(D53:D56)</f>
        <v>185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185</v>
      </c>
      <c r="E25" s="11">
        <f t="shared" si="0"/>
        <v>185</v>
      </c>
      <c r="F25" s="8">
        <f t="shared" si="3"/>
        <v>61</v>
      </c>
      <c r="G25" s="12" t="s">
        <v>45</v>
      </c>
      <c r="H25" s="37">
        <v>0</v>
      </c>
      <c r="I25" s="10">
        <v>185</v>
      </c>
      <c r="J25" s="8">
        <f t="shared" si="1"/>
        <v>185</v>
      </c>
      <c r="K25" s="2"/>
      <c r="L25" s="16" t="s">
        <v>108</v>
      </c>
      <c r="M25" s="7">
        <f>AVERAGE(C57:C60)</f>
        <v>0</v>
      </c>
      <c r="N25" s="7">
        <f>AVERAGE(D57:D60)</f>
        <v>185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185</v>
      </c>
      <c r="E26" s="11">
        <f t="shared" si="0"/>
        <v>185</v>
      </c>
      <c r="F26" s="8">
        <f t="shared" si="3"/>
        <v>62</v>
      </c>
      <c r="G26" s="12" t="s">
        <v>47</v>
      </c>
      <c r="H26" s="37">
        <v>0</v>
      </c>
      <c r="I26" s="10">
        <v>185</v>
      </c>
      <c r="J26" s="8">
        <f t="shared" si="1"/>
        <v>185</v>
      </c>
      <c r="K26" s="2"/>
      <c r="L26" s="16" t="s">
        <v>21</v>
      </c>
      <c r="M26" s="7">
        <f>AVERAGE(H13:H16)</f>
        <v>0</v>
      </c>
      <c r="N26" s="7">
        <f>AVERAGE(I13:I16)</f>
        <v>185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185</v>
      </c>
      <c r="E27" s="11">
        <f t="shared" si="0"/>
        <v>185</v>
      </c>
      <c r="F27" s="8">
        <f t="shared" si="3"/>
        <v>63</v>
      </c>
      <c r="G27" s="12" t="s">
        <v>49</v>
      </c>
      <c r="H27" s="37">
        <v>0</v>
      </c>
      <c r="I27" s="10">
        <v>185</v>
      </c>
      <c r="J27" s="8">
        <f t="shared" si="1"/>
        <v>185</v>
      </c>
      <c r="K27" s="2"/>
      <c r="L27" s="24" t="s">
        <v>29</v>
      </c>
      <c r="M27" s="7">
        <f>AVERAGE(H17:H20)</f>
        <v>0</v>
      </c>
      <c r="N27" s="7">
        <f>AVERAGE(I17:I20)</f>
        <v>185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185</v>
      </c>
      <c r="E28" s="11">
        <f t="shared" si="0"/>
        <v>185</v>
      </c>
      <c r="F28" s="8">
        <f t="shared" si="3"/>
        <v>64</v>
      </c>
      <c r="G28" s="12" t="s">
        <v>51</v>
      </c>
      <c r="H28" s="37">
        <v>0</v>
      </c>
      <c r="I28" s="10">
        <v>185</v>
      </c>
      <c r="J28" s="8">
        <f t="shared" si="1"/>
        <v>185</v>
      </c>
      <c r="K28" s="2"/>
      <c r="L28" s="2" t="s">
        <v>37</v>
      </c>
      <c r="M28" s="7">
        <f>AVERAGE(H21:H24)</f>
        <v>0</v>
      </c>
      <c r="N28" s="7">
        <f>AVERAGE(I21:I24)</f>
        <v>185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185</v>
      </c>
      <c r="E29" s="11">
        <f t="shared" si="0"/>
        <v>185</v>
      </c>
      <c r="F29" s="8">
        <f t="shared" si="3"/>
        <v>65</v>
      </c>
      <c r="G29" s="12" t="s">
        <v>53</v>
      </c>
      <c r="H29" s="37">
        <v>0</v>
      </c>
      <c r="I29" s="10">
        <v>185</v>
      </c>
      <c r="J29" s="8">
        <f t="shared" si="1"/>
        <v>185</v>
      </c>
      <c r="K29" s="2"/>
      <c r="L29" s="2" t="s">
        <v>45</v>
      </c>
      <c r="M29" s="7">
        <f>AVERAGE(H25:H28)</f>
        <v>0</v>
      </c>
      <c r="N29" s="7">
        <f>AVERAGE(I25:I28)</f>
        <v>185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185</v>
      </c>
      <c r="E30" s="11">
        <f t="shared" si="0"/>
        <v>185</v>
      </c>
      <c r="F30" s="8">
        <f t="shared" si="3"/>
        <v>66</v>
      </c>
      <c r="G30" s="12" t="s">
        <v>55</v>
      </c>
      <c r="H30" s="37">
        <v>0</v>
      </c>
      <c r="I30" s="10">
        <v>185</v>
      </c>
      <c r="J30" s="8">
        <f t="shared" si="1"/>
        <v>185</v>
      </c>
      <c r="K30" s="2"/>
      <c r="L30" s="2" t="s">
        <v>53</v>
      </c>
      <c r="M30" s="7">
        <f>AVERAGE(H29:H32)</f>
        <v>0</v>
      </c>
      <c r="N30" s="7">
        <f>AVERAGE(I29:I32)</f>
        <v>185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185</v>
      </c>
      <c r="E31" s="11">
        <f t="shared" si="0"/>
        <v>185</v>
      </c>
      <c r="F31" s="8">
        <f t="shared" si="3"/>
        <v>67</v>
      </c>
      <c r="G31" s="12" t="s">
        <v>57</v>
      </c>
      <c r="H31" s="37">
        <v>0</v>
      </c>
      <c r="I31" s="10">
        <v>185</v>
      </c>
      <c r="J31" s="8">
        <f t="shared" si="1"/>
        <v>185</v>
      </c>
      <c r="K31" s="2"/>
      <c r="L31" s="2" t="s">
        <v>61</v>
      </c>
      <c r="M31" s="7">
        <f>AVERAGE(H33:H36)</f>
        <v>0</v>
      </c>
      <c r="N31" s="7">
        <f>AVERAGE(I33:I36)</f>
        <v>185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185</v>
      </c>
      <c r="E32" s="11">
        <f t="shared" si="0"/>
        <v>185</v>
      </c>
      <c r="F32" s="8">
        <f t="shared" si="3"/>
        <v>68</v>
      </c>
      <c r="G32" s="12" t="s">
        <v>59</v>
      </c>
      <c r="H32" s="37">
        <v>0</v>
      </c>
      <c r="I32" s="10">
        <v>185</v>
      </c>
      <c r="J32" s="8">
        <f t="shared" si="1"/>
        <v>185</v>
      </c>
      <c r="K32" s="2"/>
      <c r="L32" s="2" t="s">
        <v>69</v>
      </c>
      <c r="M32" s="7">
        <f>AVERAGE(H37:H40)</f>
        <v>0</v>
      </c>
      <c r="N32" s="7">
        <f>AVERAGE(I37:I40)</f>
        <v>185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185</v>
      </c>
      <c r="E33" s="11">
        <f t="shared" si="0"/>
        <v>185</v>
      </c>
      <c r="F33" s="8">
        <f t="shared" si="3"/>
        <v>69</v>
      </c>
      <c r="G33" s="12" t="s">
        <v>61</v>
      </c>
      <c r="H33" s="37">
        <v>0</v>
      </c>
      <c r="I33" s="10">
        <v>185</v>
      </c>
      <c r="J33" s="8">
        <f t="shared" si="1"/>
        <v>185</v>
      </c>
      <c r="K33" s="2"/>
      <c r="L33" s="2" t="s">
        <v>77</v>
      </c>
      <c r="M33" s="7">
        <f>AVERAGE(H41:H44)</f>
        <v>0</v>
      </c>
      <c r="N33" s="7">
        <f>AVERAGE(I41:I44)</f>
        <v>185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185</v>
      </c>
      <c r="E34" s="11">
        <f t="shared" si="0"/>
        <v>185</v>
      </c>
      <c r="F34" s="8">
        <f t="shared" si="3"/>
        <v>70</v>
      </c>
      <c r="G34" s="12" t="s">
        <v>63</v>
      </c>
      <c r="H34" s="37">
        <v>0</v>
      </c>
      <c r="I34" s="10">
        <v>185</v>
      </c>
      <c r="J34" s="8">
        <f t="shared" si="1"/>
        <v>185</v>
      </c>
      <c r="K34" s="2"/>
      <c r="L34" s="2" t="s">
        <v>85</v>
      </c>
      <c r="M34" s="7">
        <f>AVERAGE(H45:H48)</f>
        <v>0</v>
      </c>
      <c r="N34" s="7">
        <f>AVERAGE(I45:I48)</f>
        <v>185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185</v>
      </c>
      <c r="E35" s="11">
        <f t="shared" si="0"/>
        <v>185</v>
      </c>
      <c r="F35" s="8">
        <f t="shared" si="3"/>
        <v>71</v>
      </c>
      <c r="G35" s="12" t="s">
        <v>65</v>
      </c>
      <c r="H35" s="37">
        <v>0</v>
      </c>
      <c r="I35" s="10">
        <v>185</v>
      </c>
      <c r="J35" s="8">
        <f t="shared" si="1"/>
        <v>185</v>
      </c>
      <c r="K35" s="2"/>
      <c r="L35" s="2" t="s">
        <v>93</v>
      </c>
      <c r="M35" s="7">
        <f>AVERAGE(H49:H52)</f>
        <v>0</v>
      </c>
      <c r="N35" s="7">
        <f>AVERAGE(I49:I52)</f>
        <v>185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185</v>
      </c>
      <c r="E36" s="11">
        <f t="shared" si="0"/>
        <v>185</v>
      </c>
      <c r="F36" s="8">
        <f t="shared" si="3"/>
        <v>72</v>
      </c>
      <c r="G36" s="12" t="s">
        <v>67</v>
      </c>
      <c r="H36" s="37">
        <v>0</v>
      </c>
      <c r="I36" s="10">
        <v>185</v>
      </c>
      <c r="J36" s="8">
        <f t="shared" si="1"/>
        <v>185</v>
      </c>
      <c r="K36" s="2"/>
      <c r="L36" s="110" t="s">
        <v>101</v>
      </c>
      <c r="M36" s="7">
        <f>AVERAGE(H53:H56)</f>
        <v>0</v>
      </c>
      <c r="N36" s="7">
        <f>AVERAGE(I53:I56)</f>
        <v>185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185</v>
      </c>
      <c r="E37" s="11">
        <f t="shared" si="0"/>
        <v>185</v>
      </c>
      <c r="F37" s="8">
        <v>73</v>
      </c>
      <c r="G37" s="12" t="s">
        <v>69</v>
      </c>
      <c r="H37" s="37">
        <v>0</v>
      </c>
      <c r="I37" s="10">
        <v>185</v>
      </c>
      <c r="J37" s="8">
        <f t="shared" si="1"/>
        <v>185</v>
      </c>
      <c r="K37" s="2"/>
      <c r="L37" s="110" t="s">
        <v>109</v>
      </c>
      <c r="M37" s="7">
        <f>AVERAGE(H57:H60)</f>
        <v>0</v>
      </c>
      <c r="N37" s="7">
        <f>AVERAGE(I57:I60)</f>
        <v>185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185</v>
      </c>
      <c r="E38" s="8">
        <f t="shared" si="0"/>
        <v>185</v>
      </c>
      <c r="F38" s="8">
        <f t="shared" ref="F38:F60" si="5">F37+1</f>
        <v>74</v>
      </c>
      <c r="G38" s="12" t="s">
        <v>71</v>
      </c>
      <c r="H38" s="37">
        <v>0</v>
      </c>
      <c r="I38" s="10">
        <v>185</v>
      </c>
      <c r="J38" s="8">
        <f t="shared" si="1"/>
        <v>185</v>
      </c>
      <c r="K38" s="2"/>
      <c r="L38" s="110" t="s">
        <v>312</v>
      </c>
      <c r="M38" s="110">
        <f>AVERAGE(M14:M37)</f>
        <v>0</v>
      </c>
      <c r="N38" s="110">
        <f>AVERAGE(N14:N37)</f>
        <v>185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185</v>
      </c>
      <c r="E39" s="8">
        <f t="shared" si="0"/>
        <v>185</v>
      </c>
      <c r="F39" s="8">
        <f t="shared" si="5"/>
        <v>75</v>
      </c>
      <c r="G39" s="12" t="s">
        <v>73</v>
      </c>
      <c r="H39" s="37">
        <v>0</v>
      </c>
      <c r="I39" s="10">
        <v>185</v>
      </c>
      <c r="J39" s="8">
        <f t="shared" si="1"/>
        <v>185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185</v>
      </c>
      <c r="E40" s="8">
        <f t="shared" si="0"/>
        <v>185</v>
      </c>
      <c r="F40" s="8">
        <f t="shared" si="5"/>
        <v>76</v>
      </c>
      <c r="G40" s="12" t="s">
        <v>75</v>
      </c>
      <c r="H40" s="37">
        <v>0</v>
      </c>
      <c r="I40" s="10">
        <v>185</v>
      </c>
      <c r="J40" s="8">
        <f t="shared" si="1"/>
        <v>185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185</v>
      </c>
      <c r="E41" s="8">
        <f t="shared" si="0"/>
        <v>185</v>
      </c>
      <c r="F41" s="8">
        <f t="shared" si="5"/>
        <v>77</v>
      </c>
      <c r="G41" s="12" t="s">
        <v>77</v>
      </c>
      <c r="H41" s="37">
        <v>0</v>
      </c>
      <c r="I41" s="10">
        <v>185</v>
      </c>
      <c r="J41" s="8">
        <f t="shared" si="1"/>
        <v>185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185</v>
      </c>
      <c r="E42" s="8">
        <f t="shared" si="0"/>
        <v>185</v>
      </c>
      <c r="F42" s="8">
        <f t="shared" si="5"/>
        <v>78</v>
      </c>
      <c r="G42" s="12" t="s">
        <v>79</v>
      </c>
      <c r="H42" s="37">
        <v>0</v>
      </c>
      <c r="I42" s="10">
        <v>185</v>
      </c>
      <c r="J42" s="8">
        <f t="shared" si="1"/>
        <v>185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185</v>
      </c>
      <c r="E43" s="8">
        <f t="shared" si="0"/>
        <v>185</v>
      </c>
      <c r="F43" s="8">
        <f t="shared" si="5"/>
        <v>79</v>
      </c>
      <c r="G43" s="12" t="s">
        <v>81</v>
      </c>
      <c r="H43" s="37">
        <v>0</v>
      </c>
      <c r="I43" s="10">
        <v>185</v>
      </c>
      <c r="J43" s="8">
        <f t="shared" si="1"/>
        <v>185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185</v>
      </c>
      <c r="E44" s="8">
        <f t="shared" si="0"/>
        <v>185</v>
      </c>
      <c r="F44" s="8">
        <f t="shared" si="5"/>
        <v>80</v>
      </c>
      <c r="G44" s="12" t="s">
        <v>83</v>
      </c>
      <c r="H44" s="37">
        <v>0</v>
      </c>
      <c r="I44" s="10">
        <v>185</v>
      </c>
      <c r="J44" s="8">
        <f t="shared" si="1"/>
        <v>185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185</v>
      </c>
      <c r="E45" s="8">
        <f t="shared" si="0"/>
        <v>185</v>
      </c>
      <c r="F45" s="8">
        <f t="shared" si="5"/>
        <v>81</v>
      </c>
      <c r="G45" s="12" t="s">
        <v>85</v>
      </c>
      <c r="H45" s="37">
        <v>0</v>
      </c>
      <c r="I45" s="10">
        <v>185</v>
      </c>
      <c r="J45" s="8">
        <f t="shared" si="1"/>
        <v>185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185</v>
      </c>
      <c r="E46" s="8">
        <f t="shared" si="0"/>
        <v>185</v>
      </c>
      <c r="F46" s="8">
        <f t="shared" si="5"/>
        <v>82</v>
      </c>
      <c r="G46" s="12" t="s">
        <v>87</v>
      </c>
      <c r="H46" s="37">
        <v>0</v>
      </c>
      <c r="I46" s="10">
        <v>185</v>
      </c>
      <c r="J46" s="8">
        <f t="shared" si="1"/>
        <v>185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185</v>
      </c>
      <c r="E47" s="8">
        <f t="shared" si="0"/>
        <v>185</v>
      </c>
      <c r="F47" s="8">
        <f t="shared" si="5"/>
        <v>83</v>
      </c>
      <c r="G47" s="12" t="s">
        <v>89</v>
      </c>
      <c r="H47" s="37">
        <v>0</v>
      </c>
      <c r="I47" s="10">
        <v>185</v>
      </c>
      <c r="J47" s="8">
        <f t="shared" si="1"/>
        <v>185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185</v>
      </c>
      <c r="E48" s="8">
        <f t="shared" si="0"/>
        <v>185</v>
      </c>
      <c r="F48" s="8">
        <f t="shared" si="5"/>
        <v>84</v>
      </c>
      <c r="G48" s="12" t="s">
        <v>91</v>
      </c>
      <c r="H48" s="37">
        <v>0</v>
      </c>
      <c r="I48" s="10">
        <v>185</v>
      </c>
      <c r="J48" s="8">
        <f t="shared" si="1"/>
        <v>185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185</v>
      </c>
      <c r="E49" s="8">
        <f t="shared" si="0"/>
        <v>185</v>
      </c>
      <c r="F49" s="8">
        <f t="shared" si="5"/>
        <v>85</v>
      </c>
      <c r="G49" s="12" t="s">
        <v>93</v>
      </c>
      <c r="H49" s="37">
        <v>0</v>
      </c>
      <c r="I49" s="10">
        <v>185</v>
      </c>
      <c r="J49" s="8">
        <f t="shared" si="1"/>
        <v>185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185</v>
      </c>
      <c r="E50" s="8">
        <f t="shared" si="0"/>
        <v>185</v>
      </c>
      <c r="F50" s="8">
        <f t="shared" si="5"/>
        <v>86</v>
      </c>
      <c r="G50" s="12" t="s">
        <v>95</v>
      </c>
      <c r="H50" s="37">
        <v>0</v>
      </c>
      <c r="I50" s="10">
        <v>185</v>
      </c>
      <c r="J50" s="8">
        <f t="shared" si="1"/>
        <v>185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185</v>
      </c>
      <c r="E51" s="8">
        <f t="shared" si="0"/>
        <v>185</v>
      </c>
      <c r="F51" s="8">
        <f t="shared" si="5"/>
        <v>87</v>
      </c>
      <c r="G51" s="12" t="s">
        <v>97</v>
      </c>
      <c r="H51" s="37">
        <v>0</v>
      </c>
      <c r="I51" s="10">
        <v>185</v>
      </c>
      <c r="J51" s="8">
        <f t="shared" si="1"/>
        <v>185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185</v>
      </c>
      <c r="E52" s="8">
        <f t="shared" si="0"/>
        <v>185</v>
      </c>
      <c r="F52" s="8">
        <f t="shared" si="5"/>
        <v>88</v>
      </c>
      <c r="G52" s="12" t="s">
        <v>99</v>
      </c>
      <c r="H52" s="37">
        <v>0</v>
      </c>
      <c r="I52" s="10">
        <v>185</v>
      </c>
      <c r="J52" s="8">
        <f t="shared" si="1"/>
        <v>185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185</v>
      </c>
      <c r="E53" s="8">
        <f t="shared" si="0"/>
        <v>185</v>
      </c>
      <c r="F53" s="8">
        <f t="shared" si="5"/>
        <v>89</v>
      </c>
      <c r="G53" s="12" t="s">
        <v>101</v>
      </c>
      <c r="H53" s="37">
        <v>0</v>
      </c>
      <c r="I53" s="10">
        <v>185</v>
      </c>
      <c r="J53" s="8">
        <f t="shared" si="1"/>
        <v>185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185</v>
      </c>
      <c r="E54" s="8">
        <f t="shared" si="0"/>
        <v>185</v>
      </c>
      <c r="F54" s="8">
        <f t="shared" si="5"/>
        <v>90</v>
      </c>
      <c r="G54" s="12" t="s">
        <v>103</v>
      </c>
      <c r="H54" s="37">
        <v>0</v>
      </c>
      <c r="I54" s="10">
        <v>185</v>
      </c>
      <c r="J54" s="8">
        <f t="shared" si="1"/>
        <v>185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185</v>
      </c>
      <c r="E55" s="8">
        <f t="shared" si="0"/>
        <v>185</v>
      </c>
      <c r="F55" s="8">
        <f t="shared" si="5"/>
        <v>91</v>
      </c>
      <c r="G55" s="12" t="s">
        <v>105</v>
      </c>
      <c r="H55" s="37">
        <v>0</v>
      </c>
      <c r="I55" s="10">
        <v>185</v>
      </c>
      <c r="J55" s="8">
        <f t="shared" si="1"/>
        <v>185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185</v>
      </c>
      <c r="E56" s="8">
        <f t="shared" si="0"/>
        <v>185</v>
      </c>
      <c r="F56" s="8">
        <f t="shared" si="5"/>
        <v>92</v>
      </c>
      <c r="G56" s="12" t="s">
        <v>107</v>
      </c>
      <c r="H56" s="37">
        <v>0</v>
      </c>
      <c r="I56" s="10">
        <v>185</v>
      </c>
      <c r="J56" s="8">
        <f t="shared" si="1"/>
        <v>185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185</v>
      </c>
      <c r="E57" s="8">
        <f t="shared" si="0"/>
        <v>185</v>
      </c>
      <c r="F57" s="8">
        <f t="shared" si="5"/>
        <v>93</v>
      </c>
      <c r="G57" s="12" t="s">
        <v>109</v>
      </c>
      <c r="H57" s="37">
        <v>0</v>
      </c>
      <c r="I57" s="10">
        <v>185</v>
      </c>
      <c r="J57" s="8">
        <f t="shared" si="1"/>
        <v>185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185</v>
      </c>
      <c r="E58" s="8">
        <f t="shared" si="0"/>
        <v>185</v>
      </c>
      <c r="F58" s="8">
        <f t="shared" si="5"/>
        <v>94</v>
      </c>
      <c r="G58" s="12" t="s">
        <v>111</v>
      </c>
      <c r="H58" s="37">
        <v>0</v>
      </c>
      <c r="I58" s="10">
        <v>185</v>
      </c>
      <c r="J58" s="8">
        <f t="shared" si="1"/>
        <v>185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185</v>
      </c>
      <c r="E59" s="17">
        <f t="shared" si="0"/>
        <v>185</v>
      </c>
      <c r="F59" s="17">
        <f t="shared" si="5"/>
        <v>95</v>
      </c>
      <c r="G59" s="18" t="s">
        <v>113</v>
      </c>
      <c r="H59" s="37">
        <v>0</v>
      </c>
      <c r="I59" s="10">
        <v>185</v>
      </c>
      <c r="J59" s="17">
        <f t="shared" si="1"/>
        <v>185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185</v>
      </c>
      <c r="E60" s="17">
        <f t="shared" si="0"/>
        <v>185</v>
      </c>
      <c r="F60" s="17">
        <f t="shared" si="5"/>
        <v>96</v>
      </c>
      <c r="G60" s="18" t="s">
        <v>115</v>
      </c>
      <c r="H60" s="37">
        <v>0</v>
      </c>
      <c r="I60" s="10">
        <v>185</v>
      </c>
      <c r="J60" s="17">
        <f t="shared" si="1"/>
        <v>185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170</v>
      </c>
      <c r="F63" s="127"/>
      <c r="G63" s="128"/>
      <c r="H63" s="21">
        <v>0</v>
      </c>
      <c r="I63" s="21">
        <v>4.7619999999999996</v>
      </c>
      <c r="J63" s="21">
        <f>H63+I63</f>
        <v>4.7619999999999996</v>
      </c>
      <c r="K63" s="2"/>
      <c r="L63" s="22">
        <v>481.5</v>
      </c>
      <c r="M63" s="32">
        <f>L63/1000</f>
        <v>0.48149999999999998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171</v>
      </c>
      <c r="F64" s="130"/>
      <c r="G64" s="131"/>
      <c r="H64" s="36">
        <f>K81</f>
        <v>0</v>
      </c>
      <c r="I64" s="36">
        <f>L81</f>
        <v>0.48149999999999998</v>
      </c>
      <c r="J64" s="36">
        <f>H64+I64</f>
        <v>0.48149999999999998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172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4.1000000000000002E-2</v>
      </c>
      <c r="N66" s="28">
        <v>0.51800000000000002</v>
      </c>
      <c r="O66" s="29">
        <f>M66+N66</f>
        <v>0.55900000000000005</v>
      </c>
      <c r="P66" s="29">
        <f>O66/J63*100</f>
        <v>11.738765224695507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4.6484999999999994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0.19368749999999998</v>
      </c>
      <c r="O68" s="23"/>
      <c r="P68" s="32">
        <f>M68+N68</f>
        <v>0.19368749999999998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193.68749999999997</v>
      </c>
      <c r="O69" s="23"/>
      <c r="P69" s="29">
        <f>M69+N69</f>
        <v>193.68749999999997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52"/>
      <c r="F71" s="2"/>
      <c r="G71" s="2"/>
      <c r="H71" s="2"/>
      <c r="I71" s="2"/>
      <c r="J71" s="5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0.5171</v>
      </c>
      <c r="M80" s="32">
        <f>K80+L80</f>
        <v>0.5171</v>
      </c>
      <c r="N80" s="32">
        <f>M80-M63</f>
        <v>3.5600000000000021E-2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0.48149999999999998</v>
      </c>
      <c r="M81" s="32">
        <f>K81+L81</f>
        <v>0.48149999999999998</v>
      </c>
      <c r="N81" s="32">
        <f>N80/2</f>
        <v>1.780000000000001E-2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4" workbookViewId="0">
      <selection activeCell="L11" sqref="L11:N38"/>
    </sheetView>
  </sheetViews>
  <sheetFormatPr defaultColWidth="14.42578125" defaultRowHeight="15" x14ac:dyDescent="0.25"/>
  <cols>
    <col min="1" max="1" width="10.5703125" style="51" customWidth="1"/>
    <col min="2" max="2" width="18.5703125" style="51" customWidth="1"/>
    <col min="3" max="4" width="12.7109375" style="51" customWidth="1"/>
    <col min="5" max="5" width="14.7109375" style="51" customWidth="1"/>
    <col min="6" max="6" width="12.42578125" style="51" customWidth="1"/>
    <col min="7" max="7" width="15.140625" style="51" customWidth="1"/>
    <col min="8" max="9" width="12.7109375" style="51" customWidth="1"/>
    <col min="10" max="10" width="15" style="51" customWidth="1"/>
    <col min="11" max="11" width="9.140625" style="51" customWidth="1"/>
    <col min="12" max="12" width="13" style="51" customWidth="1"/>
    <col min="13" max="13" width="12.7109375" style="51" customWidth="1"/>
    <col min="14" max="14" width="14.28515625" style="51" customWidth="1"/>
    <col min="15" max="15" width="7.85546875" style="51" customWidth="1"/>
    <col min="16" max="17" width="9.140625" style="51" customWidth="1"/>
    <col min="18" max="16384" width="14.42578125" style="51"/>
  </cols>
  <sheetData>
    <row r="1" spans="1:17" ht="24" x14ac:dyDescent="0.4">
      <c r="A1" s="150" t="s">
        <v>0</v>
      </c>
      <c r="B1" s="148"/>
      <c r="C1" s="148"/>
      <c r="D1" s="148"/>
      <c r="E1" s="148"/>
      <c r="F1" s="148"/>
      <c r="G1" s="148"/>
      <c r="H1" s="148"/>
      <c r="I1" s="148"/>
      <c r="J1" s="139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51" t="s">
        <v>2</v>
      </c>
      <c r="B2" s="148"/>
      <c r="C2" s="148"/>
      <c r="D2" s="148"/>
      <c r="E2" s="148"/>
      <c r="F2" s="148"/>
      <c r="G2" s="148"/>
      <c r="H2" s="148"/>
      <c r="I2" s="148"/>
      <c r="J2" s="139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52" t="s">
        <v>173</v>
      </c>
      <c r="B3" s="153"/>
      <c r="C3" s="153"/>
      <c r="D3" s="153"/>
      <c r="E3" s="153"/>
      <c r="F3" s="153"/>
      <c r="G3" s="153"/>
      <c r="H3" s="153"/>
      <c r="I3" s="153"/>
      <c r="J3" s="154"/>
      <c r="K3" s="6"/>
      <c r="L3" s="6"/>
      <c r="N3" s="6"/>
      <c r="O3" s="6"/>
      <c r="P3" s="6"/>
      <c r="Q3" s="6"/>
    </row>
    <row r="4" spans="1:17" ht="24" x14ac:dyDescent="0.4">
      <c r="A4" s="150" t="s">
        <v>4</v>
      </c>
      <c r="B4" s="148"/>
      <c r="C4" s="148"/>
      <c r="D4" s="148"/>
      <c r="E4" s="148"/>
      <c r="F4" s="148"/>
      <c r="G4" s="148"/>
      <c r="H4" s="148"/>
      <c r="I4" s="148"/>
      <c r="J4" s="139"/>
      <c r="K4" s="2"/>
      <c r="L4" s="2"/>
      <c r="M4" s="6"/>
      <c r="N4" s="2"/>
      <c r="O4" s="2"/>
      <c r="P4" s="2"/>
      <c r="Q4" s="2"/>
    </row>
    <row r="5" spans="1:17" x14ac:dyDescent="0.25">
      <c r="A5" s="155" t="s">
        <v>5</v>
      </c>
      <c r="B5" s="139"/>
      <c r="C5" s="156" t="s">
        <v>6</v>
      </c>
      <c r="D5" s="148"/>
      <c r="E5" s="148"/>
      <c r="F5" s="148"/>
      <c r="G5" s="148"/>
      <c r="H5" s="148"/>
      <c r="I5" s="148"/>
      <c r="J5" s="139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43" t="s">
        <v>7</v>
      </c>
      <c r="B6" s="139"/>
      <c r="C6" s="147" t="s">
        <v>8</v>
      </c>
      <c r="D6" s="148"/>
      <c r="E6" s="148"/>
      <c r="F6" s="148"/>
      <c r="G6" s="148"/>
      <c r="H6" s="148"/>
      <c r="I6" s="148"/>
      <c r="J6" s="139"/>
      <c r="K6" s="2"/>
      <c r="L6" s="2"/>
      <c r="M6" s="2"/>
      <c r="N6" s="2"/>
      <c r="O6" s="2"/>
      <c r="P6" s="2"/>
      <c r="Q6" s="2"/>
    </row>
    <row r="7" spans="1:17" x14ac:dyDescent="0.25">
      <c r="A7" s="143" t="s">
        <v>9</v>
      </c>
      <c r="B7" s="139"/>
      <c r="C7" s="149" t="s">
        <v>10</v>
      </c>
      <c r="D7" s="148"/>
      <c r="E7" s="148"/>
      <c r="F7" s="148"/>
      <c r="G7" s="148"/>
      <c r="H7" s="148"/>
      <c r="I7" s="148"/>
      <c r="J7" s="139"/>
      <c r="K7" s="2"/>
      <c r="L7" s="2"/>
      <c r="M7" s="2"/>
      <c r="N7" s="2"/>
      <c r="O7" s="2"/>
      <c r="P7" s="2"/>
      <c r="Q7" s="2"/>
    </row>
    <row r="8" spans="1:17" x14ac:dyDescent="0.25">
      <c r="A8" s="143" t="s">
        <v>11</v>
      </c>
      <c r="B8" s="139"/>
      <c r="C8" s="149" t="s">
        <v>12</v>
      </c>
      <c r="D8" s="148"/>
      <c r="E8" s="148"/>
      <c r="F8" s="148"/>
      <c r="G8" s="148"/>
      <c r="H8" s="148"/>
      <c r="I8" s="148"/>
      <c r="J8" s="139"/>
      <c r="K8" s="2"/>
      <c r="L8" s="2"/>
      <c r="M8" s="2"/>
      <c r="N8" s="2"/>
      <c r="O8" s="2"/>
      <c r="P8" s="2"/>
      <c r="Q8" s="2"/>
    </row>
    <row r="9" spans="1:17" x14ac:dyDescent="0.25">
      <c r="A9" s="138" t="s">
        <v>13</v>
      </c>
      <c r="B9" s="139"/>
      <c r="C9" s="140" t="s">
        <v>174</v>
      </c>
      <c r="D9" s="141"/>
      <c r="E9" s="141"/>
      <c r="F9" s="141"/>
      <c r="G9" s="141"/>
      <c r="H9" s="141"/>
      <c r="I9" s="141"/>
      <c r="J9" s="142"/>
      <c r="K9" s="6"/>
      <c r="L9" s="6"/>
      <c r="M9" s="6"/>
      <c r="N9" s="6"/>
      <c r="O9" s="6"/>
      <c r="P9" s="6"/>
      <c r="Q9" s="6"/>
    </row>
    <row r="10" spans="1:17" x14ac:dyDescent="0.25">
      <c r="A10" s="143" t="s">
        <v>14</v>
      </c>
      <c r="B10" s="139"/>
      <c r="C10" s="140"/>
      <c r="D10" s="141"/>
      <c r="E10" s="141"/>
      <c r="F10" s="141"/>
      <c r="G10" s="141"/>
      <c r="H10" s="141"/>
      <c r="I10" s="141"/>
      <c r="J10" s="142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44" t="s">
        <v>15</v>
      </c>
      <c r="B11" s="144" t="s">
        <v>16</v>
      </c>
      <c r="C11" s="146" t="s">
        <v>17</v>
      </c>
      <c r="D11" s="146" t="s">
        <v>18</v>
      </c>
      <c r="E11" s="144" t="s">
        <v>19</v>
      </c>
      <c r="F11" s="144" t="s">
        <v>15</v>
      </c>
      <c r="G11" s="144" t="s">
        <v>16</v>
      </c>
      <c r="H11" s="146" t="s">
        <v>17</v>
      </c>
      <c r="I11" s="146" t="s">
        <v>18</v>
      </c>
      <c r="J11" s="144" t="s">
        <v>19</v>
      </c>
      <c r="K11" s="2"/>
      <c r="L11" s="161" t="s">
        <v>16</v>
      </c>
      <c r="M11" s="162" t="s">
        <v>311</v>
      </c>
      <c r="N11" s="162"/>
      <c r="O11" s="2"/>
      <c r="P11" s="2"/>
      <c r="Q11" s="2"/>
    </row>
    <row r="12" spans="1:17" ht="13.5" customHeight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2"/>
      <c r="L12" s="161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200</v>
      </c>
      <c r="E13" s="11">
        <f t="shared" ref="E13:E60" si="0">SUM(C13,D13)</f>
        <v>200</v>
      </c>
      <c r="F13" s="8">
        <v>49</v>
      </c>
      <c r="G13" s="12" t="s">
        <v>21</v>
      </c>
      <c r="H13" s="37">
        <v>0</v>
      </c>
      <c r="I13" s="10">
        <v>200</v>
      </c>
      <c r="J13" s="8">
        <f t="shared" ref="J13:J60" si="1">SUM(H13,I13)</f>
        <v>200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200</v>
      </c>
      <c r="E14" s="11">
        <f t="shared" si="0"/>
        <v>200</v>
      </c>
      <c r="F14" s="8">
        <f t="shared" ref="F14:F36" si="3">F13+1</f>
        <v>50</v>
      </c>
      <c r="G14" s="12" t="s">
        <v>23</v>
      </c>
      <c r="H14" s="37">
        <v>0</v>
      </c>
      <c r="I14" s="10">
        <v>200</v>
      </c>
      <c r="J14" s="8">
        <f t="shared" si="1"/>
        <v>200</v>
      </c>
      <c r="K14" s="2"/>
      <c r="L14" s="2" t="s">
        <v>20</v>
      </c>
      <c r="M14" s="7">
        <f>AVERAGE(C13:C16)</f>
        <v>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200</v>
      </c>
      <c r="E15" s="11">
        <f t="shared" si="0"/>
        <v>200</v>
      </c>
      <c r="F15" s="8">
        <f t="shared" si="3"/>
        <v>51</v>
      </c>
      <c r="G15" s="12" t="s">
        <v>25</v>
      </c>
      <c r="H15" s="37">
        <v>0</v>
      </c>
      <c r="I15" s="10">
        <v>200</v>
      </c>
      <c r="J15" s="8">
        <f t="shared" si="1"/>
        <v>200</v>
      </c>
      <c r="K15" s="2"/>
      <c r="L15" s="2" t="s">
        <v>28</v>
      </c>
      <c r="M15" s="7">
        <f>AVERAGE(C17:C20)</f>
        <v>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200</v>
      </c>
      <c r="E16" s="11">
        <f t="shared" si="0"/>
        <v>200</v>
      </c>
      <c r="F16" s="8">
        <f t="shared" si="3"/>
        <v>52</v>
      </c>
      <c r="G16" s="12" t="s">
        <v>27</v>
      </c>
      <c r="H16" s="37">
        <v>0</v>
      </c>
      <c r="I16" s="10">
        <v>200</v>
      </c>
      <c r="J16" s="8">
        <f t="shared" si="1"/>
        <v>200</v>
      </c>
      <c r="K16" s="2"/>
      <c r="L16" s="2" t="s">
        <v>36</v>
      </c>
      <c r="M16" s="7">
        <f>AVERAGE(C21:C24)</f>
        <v>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200</v>
      </c>
      <c r="E17" s="11">
        <f t="shared" si="0"/>
        <v>200</v>
      </c>
      <c r="F17" s="8">
        <f t="shared" si="3"/>
        <v>53</v>
      </c>
      <c r="G17" s="12" t="s">
        <v>29</v>
      </c>
      <c r="H17" s="37">
        <v>0</v>
      </c>
      <c r="I17" s="10">
        <v>200</v>
      </c>
      <c r="J17" s="8">
        <f t="shared" si="1"/>
        <v>200</v>
      </c>
      <c r="K17" s="2"/>
      <c r="L17" s="2" t="s">
        <v>44</v>
      </c>
      <c r="M17" s="7">
        <f>AVERAGE(C25:C28)</f>
        <v>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200</v>
      </c>
      <c r="E18" s="11">
        <f t="shared" si="0"/>
        <v>200</v>
      </c>
      <c r="F18" s="8">
        <f t="shared" si="3"/>
        <v>54</v>
      </c>
      <c r="G18" s="12" t="s">
        <v>31</v>
      </c>
      <c r="H18" s="37">
        <v>0</v>
      </c>
      <c r="I18" s="10">
        <v>200</v>
      </c>
      <c r="J18" s="8">
        <f t="shared" si="1"/>
        <v>200</v>
      </c>
      <c r="K18" s="2"/>
      <c r="L18" s="2" t="s">
        <v>52</v>
      </c>
      <c r="M18" s="7">
        <f>AVERAGE(C29:C32)</f>
        <v>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200</v>
      </c>
      <c r="E19" s="11">
        <f t="shared" si="0"/>
        <v>200</v>
      </c>
      <c r="F19" s="8">
        <f t="shared" si="3"/>
        <v>55</v>
      </c>
      <c r="G19" s="12" t="s">
        <v>33</v>
      </c>
      <c r="H19" s="37">
        <v>0</v>
      </c>
      <c r="I19" s="10">
        <v>200</v>
      </c>
      <c r="J19" s="8">
        <f t="shared" si="1"/>
        <v>200</v>
      </c>
      <c r="K19" s="2"/>
      <c r="L19" s="2" t="s">
        <v>60</v>
      </c>
      <c r="M19" s="7">
        <f>AVERAGE(C33:C36)</f>
        <v>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200</v>
      </c>
      <c r="E20" s="11">
        <f t="shared" si="0"/>
        <v>200</v>
      </c>
      <c r="F20" s="8">
        <f t="shared" si="3"/>
        <v>56</v>
      </c>
      <c r="G20" s="12" t="s">
        <v>35</v>
      </c>
      <c r="H20" s="37">
        <v>0</v>
      </c>
      <c r="I20" s="10">
        <v>200</v>
      </c>
      <c r="J20" s="8">
        <f t="shared" si="1"/>
        <v>200</v>
      </c>
      <c r="K20" s="2"/>
      <c r="L20" s="2" t="s">
        <v>68</v>
      </c>
      <c r="M20" s="7">
        <f>AVERAGE(C37:C40)</f>
        <v>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200</v>
      </c>
      <c r="E21" s="11">
        <f t="shared" si="0"/>
        <v>200</v>
      </c>
      <c r="F21" s="8">
        <f t="shared" si="3"/>
        <v>57</v>
      </c>
      <c r="G21" s="12" t="s">
        <v>37</v>
      </c>
      <c r="H21" s="37">
        <v>0</v>
      </c>
      <c r="I21" s="10">
        <v>200</v>
      </c>
      <c r="J21" s="8">
        <f t="shared" si="1"/>
        <v>200</v>
      </c>
      <c r="K21" s="2"/>
      <c r="L21" s="2" t="s">
        <v>76</v>
      </c>
      <c r="M21" s="7">
        <f>AVERAGE(C41:C44)</f>
        <v>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200</v>
      </c>
      <c r="E22" s="11">
        <f t="shared" si="0"/>
        <v>200</v>
      </c>
      <c r="F22" s="8">
        <f t="shared" si="3"/>
        <v>58</v>
      </c>
      <c r="G22" s="12" t="s">
        <v>39</v>
      </c>
      <c r="H22" s="37">
        <v>0</v>
      </c>
      <c r="I22" s="10">
        <v>200</v>
      </c>
      <c r="J22" s="8">
        <f t="shared" si="1"/>
        <v>200</v>
      </c>
      <c r="K22" s="2"/>
      <c r="L22" s="2" t="s">
        <v>84</v>
      </c>
      <c r="M22" s="7">
        <f>AVERAGE(C45:C48)</f>
        <v>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200</v>
      </c>
      <c r="E23" s="11">
        <f t="shared" si="0"/>
        <v>200</v>
      </c>
      <c r="F23" s="8">
        <f t="shared" si="3"/>
        <v>59</v>
      </c>
      <c r="G23" s="12" t="s">
        <v>41</v>
      </c>
      <c r="H23" s="37">
        <v>0</v>
      </c>
      <c r="I23" s="10">
        <v>200</v>
      </c>
      <c r="J23" s="8">
        <f t="shared" si="1"/>
        <v>200</v>
      </c>
      <c r="K23" s="2"/>
      <c r="L23" s="2" t="s">
        <v>92</v>
      </c>
      <c r="M23" s="7">
        <f>AVERAGE(C49:C52)</f>
        <v>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200</v>
      </c>
      <c r="E24" s="11">
        <f t="shared" si="0"/>
        <v>200</v>
      </c>
      <c r="F24" s="8">
        <f t="shared" si="3"/>
        <v>60</v>
      </c>
      <c r="G24" s="12" t="s">
        <v>43</v>
      </c>
      <c r="H24" s="37">
        <v>0</v>
      </c>
      <c r="I24" s="10">
        <v>200</v>
      </c>
      <c r="J24" s="8">
        <f t="shared" si="1"/>
        <v>200</v>
      </c>
      <c r="K24" s="2"/>
      <c r="L24" s="13" t="s">
        <v>100</v>
      </c>
      <c r="M24" s="7">
        <f>AVERAGE(C53:C56)</f>
        <v>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200</v>
      </c>
      <c r="E25" s="11">
        <f t="shared" si="0"/>
        <v>200</v>
      </c>
      <c r="F25" s="8">
        <f t="shared" si="3"/>
        <v>61</v>
      </c>
      <c r="G25" s="12" t="s">
        <v>45</v>
      </c>
      <c r="H25" s="37">
        <v>0</v>
      </c>
      <c r="I25" s="10">
        <v>200</v>
      </c>
      <c r="J25" s="8">
        <f t="shared" si="1"/>
        <v>200</v>
      </c>
      <c r="K25" s="2"/>
      <c r="L25" s="16" t="s">
        <v>108</v>
      </c>
      <c r="M25" s="7">
        <f>AVERAGE(C57:C60)</f>
        <v>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200</v>
      </c>
      <c r="E26" s="11">
        <f t="shared" si="0"/>
        <v>200</v>
      </c>
      <c r="F26" s="8">
        <f t="shared" si="3"/>
        <v>62</v>
      </c>
      <c r="G26" s="12" t="s">
        <v>47</v>
      </c>
      <c r="H26" s="37">
        <v>0</v>
      </c>
      <c r="I26" s="10">
        <v>200</v>
      </c>
      <c r="J26" s="8">
        <f t="shared" si="1"/>
        <v>200</v>
      </c>
      <c r="K26" s="2"/>
      <c r="L26" s="16" t="s">
        <v>21</v>
      </c>
      <c r="M26" s="7">
        <f>AVERAGE(H13:H16)</f>
        <v>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200</v>
      </c>
      <c r="E27" s="11">
        <f t="shared" si="0"/>
        <v>200</v>
      </c>
      <c r="F27" s="8">
        <f t="shared" si="3"/>
        <v>63</v>
      </c>
      <c r="G27" s="12" t="s">
        <v>49</v>
      </c>
      <c r="H27" s="37">
        <v>0</v>
      </c>
      <c r="I27" s="10">
        <v>200</v>
      </c>
      <c r="J27" s="8">
        <f t="shared" si="1"/>
        <v>200</v>
      </c>
      <c r="K27" s="2"/>
      <c r="L27" s="24" t="s">
        <v>29</v>
      </c>
      <c r="M27" s="7">
        <f>AVERAGE(H17:H20)</f>
        <v>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200</v>
      </c>
      <c r="E28" s="11">
        <f t="shared" si="0"/>
        <v>200</v>
      </c>
      <c r="F28" s="8">
        <f t="shared" si="3"/>
        <v>64</v>
      </c>
      <c r="G28" s="12" t="s">
        <v>51</v>
      </c>
      <c r="H28" s="37">
        <v>0</v>
      </c>
      <c r="I28" s="10">
        <v>200</v>
      </c>
      <c r="J28" s="8">
        <f t="shared" si="1"/>
        <v>200</v>
      </c>
      <c r="K28" s="2"/>
      <c r="L28" s="2" t="s">
        <v>37</v>
      </c>
      <c r="M28" s="7">
        <f>AVERAGE(H21:H24)</f>
        <v>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200</v>
      </c>
      <c r="E29" s="11">
        <f t="shared" si="0"/>
        <v>200</v>
      </c>
      <c r="F29" s="8">
        <f t="shared" si="3"/>
        <v>65</v>
      </c>
      <c r="G29" s="12" t="s">
        <v>53</v>
      </c>
      <c r="H29" s="37">
        <v>0</v>
      </c>
      <c r="I29" s="10">
        <v>200</v>
      </c>
      <c r="J29" s="8">
        <f t="shared" si="1"/>
        <v>200</v>
      </c>
      <c r="K29" s="2"/>
      <c r="L29" s="2" t="s">
        <v>45</v>
      </c>
      <c r="M29" s="7">
        <f>AVERAGE(H25:H28)</f>
        <v>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200</v>
      </c>
      <c r="E30" s="11">
        <f t="shared" si="0"/>
        <v>200</v>
      </c>
      <c r="F30" s="8">
        <f t="shared" si="3"/>
        <v>66</v>
      </c>
      <c r="G30" s="12" t="s">
        <v>55</v>
      </c>
      <c r="H30" s="37">
        <v>0</v>
      </c>
      <c r="I30" s="10">
        <v>200</v>
      </c>
      <c r="J30" s="8">
        <f t="shared" si="1"/>
        <v>200</v>
      </c>
      <c r="K30" s="2"/>
      <c r="L30" s="2" t="s">
        <v>53</v>
      </c>
      <c r="M30" s="7">
        <f>AVERAGE(H29:H32)</f>
        <v>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200</v>
      </c>
      <c r="E31" s="11">
        <f t="shared" si="0"/>
        <v>200</v>
      </c>
      <c r="F31" s="8">
        <f t="shared" si="3"/>
        <v>67</v>
      </c>
      <c r="G31" s="12" t="s">
        <v>57</v>
      </c>
      <c r="H31" s="37">
        <v>0</v>
      </c>
      <c r="I31" s="10">
        <v>200</v>
      </c>
      <c r="J31" s="8">
        <f t="shared" si="1"/>
        <v>200</v>
      </c>
      <c r="K31" s="2"/>
      <c r="L31" s="2" t="s">
        <v>61</v>
      </c>
      <c r="M31" s="7">
        <f>AVERAGE(H33:H36)</f>
        <v>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200</v>
      </c>
      <c r="E32" s="11">
        <f t="shared" si="0"/>
        <v>200</v>
      </c>
      <c r="F32" s="8">
        <f t="shared" si="3"/>
        <v>68</v>
      </c>
      <c r="G32" s="12" t="s">
        <v>59</v>
      </c>
      <c r="H32" s="37">
        <v>0</v>
      </c>
      <c r="I32" s="10">
        <v>200</v>
      </c>
      <c r="J32" s="8">
        <f t="shared" si="1"/>
        <v>200</v>
      </c>
      <c r="K32" s="2"/>
      <c r="L32" s="2" t="s">
        <v>69</v>
      </c>
      <c r="M32" s="7">
        <f>AVERAGE(H37:H40)</f>
        <v>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200</v>
      </c>
      <c r="E33" s="11">
        <f t="shared" si="0"/>
        <v>200</v>
      </c>
      <c r="F33" s="8">
        <f t="shared" si="3"/>
        <v>69</v>
      </c>
      <c r="G33" s="12" t="s">
        <v>61</v>
      </c>
      <c r="H33" s="37">
        <v>0</v>
      </c>
      <c r="I33" s="10">
        <v>200</v>
      </c>
      <c r="J33" s="8">
        <f t="shared" si="1"/>
        <v>200</v>
      </c>
      <c r="K33" s="2"/>
      <c r="L33" s="2" t="s">
        <v>77</v>
      </c>
      <c r="M33" s="7">
        <f>AVERAGE(H41:H44)</f>
        <v>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200</v>
      </c>
      <c r="E34" s="11">
        <f t="shared" si="0"/>
        <v>200</v>
      </c>
      <c r="F34" s="8">
        <f t="shared" si="3"/>
        <v>70</v>
      </c>
      <c r="G34" s="12" t="s">
        <v>63</v>
      </c>
      <c r="H34" s="37">
        <v>0</v>
      </c>
      <c r="I34" s="10">
        <v>200</v>
      </c>
      <c r="J34" s="8">
        <f t="shared" si="1"/>
        <v>200</v>
      </c>
      <c r="K34" s="2"/>
      <c r="L34" s="2" t="s">
        <v>85</v>
      </c>
      <c r="M34" s="7">
        <f>AVERAGE(H45:H48)</f>
        <v>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200</v>
      </c>
      <c r="E35" s="11">
        <f t="shared" si="0"/>
        <v>200</v>
      </c>
      <c r="F35" s="8">
        <f t="shared" si="3"/>
        <v>71</v>
      </c>
      <c r="G35" s="12" t="s">
        <v>65</v>
      </c>
      <c r="H35" s="37">
        <v>0</v>
      </c>
      <c r="I35" s="10">
        <v>200</v>
      </c>
      <c r="J35" s="8">
        <f t="shared" si="1"/>
        <v>200</v>
      </c>
      <c r="K35" s="2"/>
      <c r="L35" s="2" t="s">
        <v>93</v>
      </c>
      <c r="M35" s="7">
        <f>AVERAGE(H49:H52)</f>
        <v>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200</v>
      </c>
      <c r="E36" s="11">
        <f t="shared" si="0"/>
        <v>200</v>
      </c>
      <c r="F36" s="8">
        <f t="shared" si="3"/>
        <v>72</v>
      </c>
      <c r="G36" s="12" t="s">
        <v>67</v>
      </c>
      <c r="H36" s="37">
        <v>0</v>
      </c>
      <c r="I36" s="10">
        <v>200</v>
      </c>
      <c r="J36" s="8">
        <f t="shared" si="1"/>
        <v>200</v>
      </c>
      <c r="K36" s="2"/>
      <c r="L36" s="110" t="s">
        <v>101</v>
      </c>
      <c r="M36" s="7">
        <f>AVERAGE(H53:H56)</f>
        <v>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200</v>
      </c>
      <c r="E37" s="11">
        <f t="shared" si="0"/>
        <v>200</v>
      </c>
      <c r="F37" s="8">
        <v>73</v>
      </c>
      <c r="G37" s="12" t="s">
        <v>69</v>
      </c>
      <c r="H37" s="37">
        <v>0</v>
      </c>
      <c r="I37" s="10">
        <v>200</v>
      </c>
      <c r="J37" s="8">
        <f t="shared" si="1"/>
        <v>200</v>
      </c>
      <c r="K37" s="2"/>
      <c r="L37" s="110" t="s">
        <v>109</v>
      </c>
      <c r="M37" s="7">
        <f>AVERAGE(H57:H60)</f>
        <v>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200</v>
      </c>
      <c r="E38" s="8">
        <f t="shared" si="0"/>
        <v>200</v>
      </c>
      <c r="F38" s="8">
        <f t="shared" ref="F38:F60" si="5">F37+1</f>
        <v>74</v>
      </c>
      <c r="G38" s="12" t="s">
        <v>71</v>
      </c>
      <c r="H38" s="37">
        <v>0</v>
      </c>
      <c r="I38" s="10">
        <v>200</v>
      </c>
      <c r="J38" s="8">
        <f t="shared" si="1"/>
        <v>200</v>
      </c>
      <c r="K38" s="2"/>
      <c r="L38" s="110" t="s">
        <v>312</v>
      </c>
      <c r="M38" s="110">
        <f>AVERAGE(M14:M37)</f>
        <v>0</v>
      </c>
      <c r="N38" s="110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200</v>
      </c>
      <c r="E39" s="8">
        <f t="shared" si="0"/>
        <v>200</v>
      </c>
      <c r="F39" s="8">
        <f t="shared" si="5"/>
        <v>75</v>
      </c>
      <c r="G39" s="12" t="s">
        <v>73</v>
      </c>
      <c r="H39" s="37">
        <v>0</v>
      </c>
      <c r="I39" s="10">
        <v>200</v>
      </c>
      <c r="J39" s="8">
        <f t="shared" si="1"/>
        <v>200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200</v>
      </c>
      <c r="E40" s="8">
        <f t="shared" si="0"/>
        <v>200</v>
      </c>
      <c r="F40" s="8">
        <f t="shared" si="5"/>
        <v>76</v>
      </c>
      <c r="G40" s="12" t="s">
        <v>75</v>
      </c>
      <c r="H40" s="37">
        <v>0</v>
      </c>
      <c r="I40" s="10">
        <v>200</v>
      </c>
      <c r="J40" s="8">
        <f t="shared" si="1"/>
        <v>200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200</v>
      </c>
      <c r="E41" s="8">
        <f t="shared" si="0"/>
        <v>200</v>
      </c>
      <c r="F41" s="8">
        <f t="shared" si="5"/>
        <v>77</v>
      </c>
      <c r="G41" s="12" t="s">
        <v>77</v>
      </c>
      <c r="H41" s="37">
        <v>0</v>
      </c>
      <c r="I41" s="10">
        <v>200</v>
      </c>
      <c r="J41" s="8">
        <f t="shared" si="1"/>
        <v>200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200</v>
      </c>
      <c r="E42" s="8">
        <f t="shared" si="0"/>
        <v>200</v>
      </c>
      <c r="F42" s="8">
        <f t="shared" si="5"/>
        <v>78</v>
      </c>
      <c r="G42" s="12" t="s">
        <v>79</v>
      </c>
      <c r="H42" s="37">
        <v>0</v>
      </c>
      <c r="I42" s="10">
        <v>200</v>
      </c>
      <c r="J42" s="8">
        <f t="shared" si="1"/>
        <v>200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200</v>
      </c>
      <c r="E43" s="8">
        <f t="shared" si="0"/>
        <v>200</v>
      </c>
      <c r="F43" s="8">
        <f t="shared" si="5"/>
        <v>79</v>
      </c>
      <c r="G43" s="12" t="s">
        <v>81</v>
      </c>
      <c r="H43" s="37">
        <v>0</v>
      </c>
      <c r="I43" s="10">
        <v>200</v>
      </c>
      <c r="J43" s="8">
        <f t="shared" si="1"/>
        <v>200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200</v>
      </c>
      <c r="E44" s="8">
        <f t="shared" si="0"/>
        <v>200</v>
      </c>
      <c r="F44" s="8">
        <f t="shared" si="5"/>
        <v>80</v>
      </c>
      <c r="G44" s="12" t="s">
        <v>83</v>
      </c>
      <c r="H44" s="37">
        <v>0</v>
      </c>
      <c r="I44" s="10">
        <v>200</v>
      </c>
      <c r="J44" s="8">
        <f t="shared" si="1"/>
        <v>200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200</v>
      </c>
      <c r="E45" s="8">
        <f t="shared" si="0"/>
        <v>200</v>
      </c>
      <c r="F45" s="8">
        <f t="shared" si="5"/>
        <v>81</v>
      </c>
      <c r="G45" s="12" t="s">
        <v>85</v>
      </c>
      <c r="H45" s="37">
        <v>0</v>
      </c>
      <c r="I45" s="10">
        <v>200</v>
      </c>
      <c r="J45" s="8">
        <f t="shared" si="1"/>
        <v>200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200</v>
      </c>
      <c r="E46" s="8">
        <f t="shared" si="0"/>
        <v>200</v>
      </c>
      <c r="F46" s="8">
        <f t="shared" si="5"/>
        <v>82</v>
      </c>
      <c r="G46" s="12" t="s">
        <v>87</v>
      </c>
      <c r="H46" s="37">
        <v>0</v>
      </c>
      <c r="I46" s="10">
        <v>200</v>
      </c>
      <c r="J46" s="8">
        <f t="shared" si="1"/>
        <v>200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200</v>
      </c>
      <c r="E47" s="8">
        <f t="shared" si="0"/>
        <v>200</v>
      </c>
      <c r="F47" s="8">
        <f t="shared" si="5"/>
        <v>83</v>
      </c>
      <c r="G47" s="12" t="s">
        <v>89</v>
      </c>
      <c r="H47" s="37">
        <v>0</v>
      </c>
      <c r="I47" s="10">
        <v>200</v>
      </c>
      <c r="J47" s="8">
        <f t="shared" si="1"/>
        <v>200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200</v>
      </c>
      <c r="E48" s="8">
        <f t="shared" si="0"/>
        <v>200</v>
      </c>
      <c r="F48" s="8">
        <f t="shared" si="5"/>
        <v>84</v>
      </c>
      <c r="G48" s="12" t="s">
        <v>91</v>
      </c>
      <c r="H48" s="37">
        <v>0</v>
      </c>
      <c r="I48" s="10">
        <v>200</v>
      </c>
      <c r="J48" s="8">
        <f t="shared" si="1"/>
        <v>200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200</v>
      </c>
      <c r="E49" s="8">
        <f t="shared" si="0"/>
        <v>200</v>
      </c>
      <c r="F49" s="8">
        <f t="shared" si="5"/>
        <v>85</v>
      </c>
      <c r="G49" s="12" t="s">
        <v>93</v>
      </c>
      <c r="H49" s="37">
        <v>0</v>
      </c>
      <c r="I49" s="10">
        <v>200</v>
      </c>
      <c r="J49" s="8">
        <f t="shared" si="1"/>
        <v>200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200</v>
      </c>
      <c r="E50" s="8">
        <f t="shared" si="0"/>
        <v>200</v>
      </c>
      <c r="F50" s="8">
        <f t="shared" si="5"/>
        <v>86</v>
      </c>
      <c r="G50" s="12" t="s">
        <v>95</v>
      </c>
      <c r="H50" s="37">
        <v>0</v>
      </c>
      <c r="I50" s="10">
        <v>200</v>
      </c>
      <c r="J50" s="8">
        <f t="shared" si="1"/>
        <v>200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200</v>
      </c>
      <c r="E51" s="8">
        <f t="shared" si="0"/>
        <v>200</v>
      </c>
      <c r="F51" s="8">
        <f t="shared" si="5"/>
        <v>87</v>
      </c>
      <c r="G51" s="12" t="s">
        <v>97</v>
      </c>
      <c r="H51" s="37">
        <v>0</v>
      </c>
      <c r="I51" s="10">
        <v>200</v>
      </c>
      <c r="J51" s="8">
        <f t="shared" si="1"/>
        <v>200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200</v>
      </c>
      <c r="E52" s="8">
        <f t="shared" si="0"/>
        <v>200</v>
      </c>
      <c r="F52" s="8">
        <f t="shared" si="5"/>
        <v>88</v>
      </c>
      <c r="G52" s="12" t="s">
        <v>99</v>
      </c>
      <c r="H52" s="37">
        <v>0</v>
      </c>
      <c r="I52" s="10">
        <v>200</v>
      </c>
      <c r="J52" s="8">
        <f t="shared" si="1"/>
        <v>200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200</v>
      </c>
      <c r="E53" s="8">
        <f t="shared" si="0"/>
        <v>200</v>
      </c>
      <c r="F53" s="8">
        <f t="shared" si="5"/>
        <v>89</v>
      </c>
      <c r="G53" s="12" t="s">
        <v>101</v>
      </c>
      <c r="H53" s="37">
        <v>0</v>
      </c>
      <c r="I53" s="10">
        <v>200</v>
      </c>
      <c r="J53" s="8">
        <f t="shared" si="1"/>
        <v>200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200</v>
      </c>
      <c r="E54" s="8">
        <f t="shared" si="0"/>
        <v>200</v>
      </c>
      <c r="F54" s="8">
        <f t="shared" si="5"/>
        <v>90</v>
      </c>
      <c r="G54" s="12" t="s">
        <v>103</v>
      </c>
      <c r="H54" s="37">
        <v>0</v>
      </c>
      <c r="I54" s="10">
        <v>200</v>
      </c>
      <c r="J54" s="8">
        <f t="shared" si="1"/>
        <v>200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200</v>
      </c>
      <c r="E55" s="8">
        <f t="shared" si="0"/>
        <v>200</v>
      </c>
      <c r="F55" s="8">
        <f t="shared" si="5"/>
        <v>91</v>
      </c>
      <c r="G55" s="12" t="s">
        <v>105</v>
      </c>
      <c r="H55" s="37">
        <v>0</v>
      </c>
      <c r="I55" s="10">
        <v>200</v>
      </c>
      <c r="J55" s="8">
        <f t="shared" si="1"/>
        <v>200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200</v>
      </c>
      <c r="E56" s="8">
        <f t="shared" si="0"/>
        <v>200</v>
      </c>
      <c r="F56" s="8">
        <f t="shared" si="5"/>
        <v>92</v>
      </c>
      <c r="G56" s="12" t="s">
        <v>107</v>
      </c>
      <c r="H56" s="37">
        <v>0</v>
      </c>
      <c r="I56" s="10">
        <v>200</v>
      </c>
      <c r="J56" s="8">
        <f t="shared" si="1"/>
        <v>200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200</v>
      </c>
      <c r="E57" s="8">
        <f t="shared" si="0"/>
        <v>200</v>
      </c>
      <c r="F57" s="8">
        <f t="shared" si="5"/>
        <v>93</v>
      </c>
      <c r="G57" s="12" t="s">
        <v>109</v>
      </c>
      <c r="H57" s="37">
        <v>0</v>
      </c>
      <c r="I57" s="10">
        <v>200</v>
      </c>
      <c r="J57" s="8">
        <f t="shared" si="1"/>
        <v>200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200</v>
      </c>
      <c r="E58" s="8">
        <f t="shared" si="0"/>
        <v>200</v>
      </c>
      <c r="F58" s="8">
        <f t="shared" si="5"/>
        <v>94</v>
      </c>
      <c r="G58" s="12" t="s">
        <v>111</v>
      </c>
      <c r="H58" s="37">
        <v>0</v>
      </c>
      <c r="I58" s="10">
        <v>200</v>
      </c>
      <c r="J58" s="8">
        <f t="shared" si="1"/>
        <v>200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200</v>
      </c>
      <c r="E59" s="17">
        <f t="shared" si="0"/>
        <v>200</v>
      </c>
      <c r="F59" s="17">
        <f t="shared" si="5"/>
        <v>95</v>
      </c>
      <c r="G59" s="18" t="s">
        <v>113</v>
      </c>
      <c r="H59" s="37">
        <v>0</v>
      </c>
      <c r="I59" s="10">
        <v>200</v>
      </c>
      <c r="J59" s="17">
        <f t="shared" si="1"/>
        <v>200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200</v>
      </c>
      <c r="E60" s="17">
        <f t="shared" si="0"/>
        <v>200</v>
      </c>
      <c r="F60" s="17">
        <f t="shared" si="5"/>
        <v>96</v>
      </c>
      <c r="G60" s="18" t="s">
        <v>115</v>
      </c>
      <c r="H60" s="37">
        <v>0</v>
      </c>
      <c r="I60" s="10">
        <v>200</v>
      </c>
      <c r="J60" s="17">
        <f t="shared" si="1"/>
        <v>200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11" t="s">
        <v>116</v>
      </c>
      <c r="B61" s="112"/>
      <c r="C61" s="112"/>
      <c r="D61" s="113"/>
      <c r="E61" s="114" t="s">
        <v>117</v>
      </c>
      <c r="F61" s="115"/>
      <c r="G61" s="115"/>
      <c r="H61" s="115"/>
      <c r="I61" s="115"/>
      <c r="J61" s="116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9" t="s">
        <v>130</v>
      </c>
      <c r="B62" s="120"/>
      <c r="C62" s="120"/>
      <c r="D62" s="120"/>
      <c r="E62" s="120"/>
      <c r="F62" s="120"/>
      <c r="G62" s="121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22"/>
      <c r="B63" s="123"/>
      <c r="C63" s="123"/>
      <c r="D63" s="123"/>
      <c r="E63" s="126" t="s">
        <v>175</v>
      </c>
      <c r="F63" s="127"/>
      <c r="G63" s="128"/>
      <c r="H63" s="21">
        <v>0</v>
      </c>
      <c r="I63" s="21">
        <v>5.1040000000000001</v>
      </c>
      <c r="J63" s="21">
        <f>H63+I63</f>
        <v>5.1040000000000001</v>
      </c>
      <c r="K63" s="2"/>
      <c r="L63" s="22">
        <f>63.33+50.75</f>
        <v>114.08</v>
      </c>
      <c r="M63" s="32">
        <f>L63/1000</f>
        <v>0.11408</v>
      </c>
      <c r="N63" s="4"/>
      <c r="O63" s="7"/>
      <c r="P63" s="7"/>
      <c r="Q63" s="7"/>
    </row>
    <row r="64" spans="1:17" ht="24" customHeight="1" x14ac:dyDescent="0.25">
      <c r="A64" s="124"/>
      <c r="B64" s="125"/>
      <c r="C64" s="125"/>
      <c r="D64" s="125"/>
      <c r="E64" s="129" t="s">
        <v>176</v>
      </c>
      <c r="F64" s="130"/>
      <c r="G64" s="131"/>
      <c r="H64" s="36">
        <f>K81</f>
        <v>0</v>
      </c>
      <c r="I64" s="36">
        <f>L81</f>
        <v>0.11408</v>
      </c>
      <c r="J64" s="36">
        <f>H64+I64</f>
        <v>0.11408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32" t="s">
        <v>177</v>
      </c>
      <c r="B66" s="133"/>
      <c r="C66" s="133"/>
      <c r="D66" s="133"/>
      <c r="E66" s="133"/>
      <c r="F66" s="133"/>
      <c r="G66" s="133"/>
      <c r="H66" s="133"/>
      <c r="I66" s="133"/>
      <c r="J66" s="134"/>
      <c r="K66" s="2" t="s">
        <v>124</v>
      </c>
      <c r="L66" s="24"/>
      <c r="M66" s="27">
        <v>7.8E-2</v>
      </c>
      <c r="N66" s="28">
        <v>0.60499999999999998</v>
      </c>
      <c r="O66" s="29">
        <f>M66+N66</f>
        <v>0.68299999999999994</v>
      </c>
      <c r="P66" s="29">
        <f>O66/J63*100</f>
        <v>13.381661442006267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35" t="s">
        <v>125</v>
      </c>
      <c r="I67" s="136"/>
      <c r="J67" s="137"/>
      <c r="K67" s="2"/>
      <c r="L67" s="4"/>
      <c r="M67" s="29">
        <f>H63+H64</f>
        <v>0</v>
      </c>
      <c r="N67" s="29">
        <f>I63+I64-N66-(2*0.018)-M66</f>
        <v>4.4990800000000002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0.18746166666666667</v>
      </c>
      <c r="O68" s="23"/>
      <c r="P68" s="32">
        <f>M68+N68</f>
        <v>0.18746166666666667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187.46166666666667</v>
      </c>
      <c r="O69" s="23"/>
      <c r="P69" s="29">
        <f>M69+N69</f>
        <v>187.46166666666667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7"/>
      <c r="B71" s="118"/>
      <c r="C71" s="118"/>
      <c r="D71" s="118"/>
      <c r="E71" s="50"/>
      <c r="F71" s="2"/>
      <c r="G71" s="2"/>
      <c r="H71" s="2"/>
      <c r="I71" s="2"/>
      <c r="J71" s="5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0.1595</v>
      </c>
      <c r="M80" s="32">
        <f>K80+L80</f>
        <v>0.1595</v>
      </c>
      <c r="N80" s="32">
        <f>M80-M63</f>
        <v>4.5420000000000002E-2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0.11408</v>
      </c>
      <c r="M81" s="32">
        <f>K81+L81</f>
        <v>0.11408</v>
      </c>
      <c r="N81" s="32">
        <f>N80/2</f>
        <v>2.2710000000000001E-2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01.08.2020  revised</vt:lpstr>
      <vt:lpstr>02.08.2020  revised</vt:lpstr>
      <vt:lpstr>03.08.2020 revised</vt:lpstr>
      <vt:lpstr>04.08.2020 revised</vt:lpstr>
      <vt:lpstr>05.08.2020 revised</vt:lpstr>
      <vt:lpstr>06.08.2020 revised</vt:lpstr>
      <vt:lpstr>07.08.2020 revised</vt:lpstr>
      <vt:lpstr>08.08.2020 revised</vt:lpstr>
      <vt:lpstr>09.08.2020  </vt:lpstr>
      <vt:lpstr>10.08.2020 revised</vt:lpstr>
      <vt:lpstr>11.08.2020 final revision </vt:lpstr>
      <vt:lpstr>12.08.2020  final revision </vt:lpstr>
      <vt:lpstr>13.08.2020 final revision</vt:lpstr>
      <vt:lpstr>14.08.2020 revised</vt:lpstr>
      <vt:lpstr>15.08.2020 final revision </vt:lpstr>
      <vt:lpstr>16.08.2020 revised</vt:lpstr>
      <vt:lpstr>17.08.2020 revised</vt:lpstr>
      <vt:lpstr>18.08.2020 revised</vt:lpstr>
      <vt:lpstr>19.08.2020 revised</vt:lpstr>
      <vt:lpstr>20.08.2020 final revision</vt:lpstr>
      <vt:lpstr>21.08.2020 final revision </vt:lpstr>
      <vt:lpstr>22.08.2020 revised</vt:lpstr>
      <vt:lpstr>23.08.2020 revised</vt:lpstr>
      <vt:lpstr>24.08.2020 revised</vt:lpstr>
      <vt:lpstr>25.08.2020 revised</vt:lpstr>
      <vt:lpstr>26.08.2020 revised</vt:lpstr>
      <vt:lpstr>27.08.2020 revised</vt:lpstr>
      <vt:lpstr>28.08.2020 revised</vt:lpstr>
      <vt:lpstr>29.08.2020 revised</vt:lpstr>
      <vt:lpstr>30.08.2020 final revision</vt:lpstr>
      <vt:lpstr>31.08.2020 final revision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2020-11-20T06:06:38Z</dcterms:modified>
</cp:coreProperties>
</file>